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rtints6\hserproj4\0214158_ECTA_outcomes\Data_analysis\"/>
    </mc:Choice>
  </mc:AlternateContent>
  <bookViews>
    <workbookView xWindow="0" yWindow="0" windowWidth="24000" windowHeight="9435" activeTab="1"/>
  </bookViews>
  <sheets>
    <sheet name="Description of Calculator" sheetId="3" r:id="rId1"/>
    <sheet name="Response Rate" sheetId="1" r:id="rId2"/>
    <sheet name="Representativeness" sheetId="2" r:id="rId3"/>
  </sheets>
  <definedNames>
    <definedName name="_xlnm.Print_Area" localSheetId="0">'Description of Calculator'!$B$2:$B$11</definedName>
  </definedNames>
  <calcPr calcId="152511"/>
</workbook>
</file>

<file path=xl/calcChain.xml><?xml version="1.0" encoding="utf-8"?>
<calcChain xmlns="http://schemas.openxmlformats.org/spreadsheetml/2006/main">
  <c r="N113" i="2" l="1"/>
  <c r="M107" i="2"/>
  <c r="N107" i="2"/>
  <c r="N109" i="2"/>
  <c r="K105" i="2"/>
  <c r="K109" i="2"/>
  <c r="K108" i="2"/>
  <c r="K107" i="2"/>
  <c r="K91" i="2"/>
  <c r="K95" i="2"/>
  <c r="K94" i="2"/>
  <c r="K93" i="2"/>
  <c r="K77" i="2"/>
  <c r="K81" i="2"/>
  <c r="K80" i="2"/>
  <c r="K79" i="2"/>
  <c r="K69" i="2"/>
  <c r="K68" i="2"/>
  <c r="K67" i="2"/>
  <c r="K66" i="2"/>
  <c r="K65" i="2"/>
  <c r="K50" i="2"/>
  <c r="K48" i="2"/>
  <c r="K51" i="2"/>
  <c r="D55" i="2"/>
  <c r="H41" i="2"/>
  <c r="K34" i="2"/>
  <c r="K41" i="2"/>
  <c r="K40" i="2"/>
  <c r="K39" i="2"/>
  <c r="K38" i="2"/>
  <c r="K37" i="2"/>
  <c r="K36" i="2"/>
  <c r="H27" i="2"/>
  <c r="K20" i="2"/>
  <c r="K27" i="2"/>
  <c r="K26" i="2"/>
  <c r="K25" i="2"/>
  <c r="K24" i="2"/>
  <c r="K23" i="2"/>
  <c r="K22" i="2"/>
  <c r="C55" i="2"/>
  <c r="P57" i="2"/>
  <c r="O57" i="2"/>
  <c r="O55" i="2"/>
  <c r="P55" i="2"/>
  <c r="P51" i="2"/>
  <c r="P53" i="2"/>
  <c r="O50" i="2"/>
  <c r="O51" i="2" s="1"/>
  <c r="O49" i="2"/>
  <c r="B55" i="2"/>
  <c r="N57" i="2"/>
  <c r="M57" i="2"/>
  <c r="N55" i="2"/>
  <c r="M55" i="2"/>
  <c r="N51" i="2"/>
  <c r="N53" i="2"/>
  <c r="N39" i="2"/>
  <c r="N25" i="2"/>
  <c r="M51" i="2"/>
  <c r="M50" i="2"/>
  <c r="M49" i="2"/>
  <c r="C54" i="2"/>
  <c r="B54" i="2"/>
  <c r="C53" i="2"/>
  <c r="B53" i="2"/>
  <c r="C52" i="2"/>
  <c r="B52" i="2"/>
  <c r="D50" i="2"/>
  <c r="C50" i="2"/>
  <c r="B50" i="2"/>
  <c r="D30" i="1"/>
  <c r="B30" i="1"/>
  <c r="C30" i="1"/>
  <c r="D49" i="2"/>
  <c r="W35" i="2"/>
  <c r="G38" i="2"/>
  <c r="F38" i="2"/>
  <c r="H35" i="2"/>
  <c r="W21" i="2"/>
  <c r="F24" i="2"/>
  <c r="E24" i="2"/>
  <c r="D24" i="2"/>
  <c r="C24" i="2"/>
  <c r="B24" i="2"/>
  <c r="G24" i="2"/>
  <c r="H21" i="2"/>
  <c r="G36" i="2"/>
  <c r="G22" i="1"/>
  <c r="K63" i="2" l="1"/>
  <c r="F36" i="2"/>
  <c r="E36" i="2"/>
  <c r="D36" i="2"/>
  <c r="C36" i="2"/>
  <c r="B36" i="2"/>
  <c r="G63" i="2"/>
  <c r="M63" i="2" s="1"/>
  <c r="B64" i="2"/>
  <c r="C64" i="2"/>
  <c r="D64" i="2"/>
  <c r="E64" i="2"/>
  <c r="F64" i="2"/>
  <c r="B22" i="2"/>
  <c r="C22" i="2"/>
  <c r="D22" i="2"/>
  <c r="E22" i="2"/>
  <c r="F22" i="2"/>
  <c r="F22" i="1"/>
  <c r="E22" i="1"/>
  <c r="D22" i="1"/>
  <c r="C22" i="1"/>
  <c r="B22" i="1"/>
  <c r="B38" i="1"/>
  <c r="C38" i="1"/>
  <c r="D38" i="1"/>
  <c r="E38" i="1"/>
  <c r="F38" i="1"/>
  <c r="D106" i="2"/>
  <c r="C106" i="2"/>
  <c r="B106" i="2"/>
  <c r="D92" i="2"/>
  <c r="C92" i="2"/>
  <c r="B92" i="2"/>
  <c r="D78" i="2"/>
  <c r="C78" i="2"/>
  <c r="B78" i="2"/>
  <c r="H22" i="2" l="1"/>
  <c r="B38" i="2"/>
  <c r="S63" i="2"/>
  <c r="Q35" i="2"/>
  <c r="C66" i="2"/>
  <c r="C38" i="2"/>
  <c r="O35" i="2"/>
  <c r="D38" i="2"/>
  <c r="F66" i="2"/>
  <c r="B66" i="2"/>
  <c r="Q63" i="2"/>
  <c r="H36" i="2"/>
  <c r="E66" i="2"/>
  <c r="G64" i="2"/>
  <c r="U64" i="2" s="1"/>
  <c r="O63" i="2"/>
  <c r="S35" i="2"/>
  <c r="E38" i="2"/>
  <c r="D66" i="2"/>
  <c r="U63" i="2"/>
  <c r="M35" i="2"/>
  <c r="U35" i="2"/>
  <c r="G38" i="1"/>
  <c r="H22" i="1"/>
  <c r="C62" i="1"/>
  <c r="D62" i="1"/>
  <c r="B62" i="1"/>
  <c r="C54" i="1"/>
  <c r="D54" i="1"/>
  <c r="B54" i="1"/>
  <c r="C46" i="1"/>
  <c r="D46" i="1"/>
  <c r="B46" i="1"/>
  <c r="B14" i="1"/>
  <c r="E105" i="2"/>
  <c r="E106" i="2"/>
  <c r="C109" i="2" s="1"/>
  <c r="E91" i="2"/>
  <c r="O91" i="2" s="1"/>
  <c r="E92" i="2"/>
  <c r="E77" i="2"/>
  <c r="O77" i="2" s="1"/>
  <c r="E78" i="2"/>
  <c r="G13" i="1"/>
  <c r="G12" i="1"/>
  <c r="C14" i="1"/>
  <c r="D14" i="1"/>
  <c r="E14" i="1"/>
  <c r="F14" i="1"/>
  <c r="G39" i="2" l="1"/>
  <c r="G40" i="2" s="1"/>
  <c r="W36" i="2"/>
  <c r="G25" i="2"/>
  <c r="G26" i="2" s="1"/>
  <c r="W22" i="2"/>
  <c r="F25" i="2"/>
  <c r="F39" i="2"/>
  <c r="F40" i="2" s="1"/>
  <c r="C39" i="2"/>
  <c r="C40" i="2" s="1"/>
  <c r="B39" i="2"/>
  <c r="B40" i="2" s="1"/>
  <c r="O21" i="2"/>
  <c r="Q21" i="2"/>
  <c r="S21" i="2"/>
  <c r="M21" i="2"/>
  <c r="U21" i="2"/>
  <c r="B67" i="2"/>
  <c r="B68" i="2" s="1"/>
  <c r="C67" i="2"/>
  <c r="C68" i="2" s="1"/>
  <c r="U65" i="2"/>
  <c r="V67" i="2"/>
  <c r="V65" i="2" s="1"/>
  <c r="Q64" i="2"/>
  <c r="R67" i="2" s="1"/>
  <c r="R65" i="2" s="1"/>
  <c r="O64" i="2"/>
  <c r="O65" i="2" s="1"/>
  <c r="S36" i="2"/>
  <c r="S37" i="2" s="1"/>
  <c r="Q36" i="2"/>
  <c r="E39" i="2"/>
  <c r="E40" i="2" s="1"/>
  <c r="O36" i="2"/>
  <c r="U36" i="2"/>
  <c r="D94" i="2"/>
  <c r="E67" i="2"/>
  <c r="E68" i="2" s="1"/>
  <c r="D67" i="2"/>
  <c r="D68" i="2" s="1"/>
  <c r="S64" i="2"/>
  <c r="D39" i="2"/>
  <c r="D40" i="2" s="1"/>
  <c r="M36" i="2"/>
  <c r="N37" i="2" s="1"/>
  <c r="M77" i="2"/>
  <c r="M64" i="2"/>
  <c r="F67" i="2"/>
  <c r="F68" i="2" s="1"/>
  <c r="G14" i="1"/>
  <c r="E54" i="1"/>
  <c r="E62" i="1"/>
  <c r="E46" i="1"/>
  <c r="M91" i="2"/>
  <c r="C94" i="2"/>
  <c r="Q91" i="2"/>
  <c r="D80" i="2"/>
  <c r="B94" i="2"/>
  <c r="M106" i="2"/>
  <c r="B81" i="2"/>
  <c r="Q92" i="2"/>
  <c r="D109" i="2"/>
  <c r="B95" i="2"/>
  <c r="O106" i="2"/>
  <c r="C80" i="2"/>
  <c r="Q77" i="2"/>
  <c r="B109" i="2"/>
  <c r="Q106" i="2"/>
  <c r="Q78" i="2"/>
  <c r="C81" i="2"/>
  <c r="O78" i="2"/>
  <c r="O79" i="2" s="1"/>
  <c r="D81" i="2"/>
  <c r="Q105" i="2"/>
  <c r="D108" i="2"/>
  <c r="O105" i="2"/>
  <c r="O92" i="2"/>
  <c r="O93" i="2" s="1"/>
  <c r="D95" i="2"/>
  <c r="D96" i="2" s="1"/>
  <c r="M92" i="2"/>
  <c r="B108" i="2"/>
  <c r="M78" i="2"/>
  <c r="C95" i="2"/>
  <c r="C108" i="2"/>
  <c r="C110" i="2" s="1"/>
  <c r="M105" i="2"/>
  <c r="B80" i="2"/>
  <c r="X39" i="2" l="1"/>
  <c r="X37" i="2" s="1"/>
  <c r="W37" i="2"/>
  <c r="W23" i="2"/>
  <c r="X25" i="2"/>
  <c r="X23" i="2" s="1"/>
  <c r="V39" i="2"/>
  <c r="V37" i="2" s="1"/>
  <c r="Q65" i="2"/>
  <c r="T39" i="2"/>
  <c r="T37" i="2" s="1"/>
  <c r="T41" i="2" s="1"/>
  <c r="M22" i="2"/>
  <c r="M23" i="2" s="1"/>
  <c r="U22" i="2"/>
  <c r="O22" i="2"/>
  <c r="O23" i="2" s="1"/>
  <c r="Q22" i="2"/>
  <c r="Q23" i="2" s="1"/>
  <c r="S22" i="2"/>
  <c r="S23" i="2" s="1"/>
  <c r="N41" i="2"/>
  <c r="M41" i="2"/>
  <c r="S65" i="2"/>
  <c r="T67" i="2"/>
  <c r="T65" i="2" s="1"/>
  <c r="R39" i="2"/>
  <c r="R37" i="2" s="1"/>
  <c r="Q37" i="2"/>
  <c r="B96" i="2"/>
  <c r="P67" i="2"/>
  <c r="P65" i="2" s="1"/>
  <c r="M37" i="2"/>
  <c r="M43" i="2" s="1"/>
  <c r="N43" i="2" s="1"/>
  <c r="B41" i="2" s="1"/>
  <c r="O37" i="2"/>
  <c r="P39" i="2"/>
  <c r="P37" i="2" s="1"/>
  <c r="U37" i="2"/>
  <c r="M65" i="2"/>
  <c r="N67" i="2"/>
  <c r="N65" i="2" s="1"/>
  <c r="V69" i="2"/>
  <c r="Q93" i="2"/>
  <c r="R95" i="2"/>
  <c r="R93" i="2" s="1"/>
  <c r="C96" i="2"/>
  <c r="R81" i="2"/>
  <c r="R79" i="2" s="1"/>
  <c r="D110" i="2"/>
  <c r="E83" i="2"/>
  <c r="B110" i="2"/>
  <c r="E97" i="2"/>
  <c r="Q79" i="2"/>
  <c r="D82" i="2"/>
  <c r="B82" i="2"/>
  <c r="P95" i="2"/>
  <c r="P93" i="2" s="1"/>
  <c r="O97" i="2" s="1"/>
  <c r="R69" i="2"/>
  <c r="C82" i="2"/>
  <c r="R109" i="2"/>
  <c r="R107" i="2" s="1"/>
  <c r="Q107" i="2"/>
  <c r="M79" i="2"/>
  <c r="N81" i="2"/>
  <c r="N79" i="2" s="1"/>
  <c r="M93" i="2"/>
  <c r="N95" i="2"/>
  <c r="N93" i="2" s="1"/>
  <c r="P81" i="2"/>
  <c r="P79" i="2" s="1"/>
  <c r="B25" i="2"/>
  <c r="B26" i="2" s="1"/>
  <c r="O107" i="2"/>
  <c r="P109" i="2"/>
  <c r="P107" i="2" s="1"/>
  <c r="F26" i="2"/>
  <c r="E25" i="2"/>
  <c r="E26" i="2" s="1"/>
  <c r="C25" i="2"/>
  <c r="C26" i="2" s="1"/>
  <c r="D25" i="2"/>
  <c r="D26" i="2" s="1"/>
  <c r="W43" i="2" l="1"/>
  <c r="X43" i="2" s="1"/>
  <c r="G41" i="2" s="1"/>
  <c r="V41" i="2"/>
  <c r="U41" i="2"/>
  <c r="X27" i="2"/>
  <c r="W27" i="2"/>
  <c r="U43" i="2"/>
  <c r="V43" i="2" s="1"/>
  <c r="F41" i="2" s="1"/>
  <c r="U23" i="2"/>
  <c r="V25" i="2"/>
  <c r="V23" i="2" s="1"/>
  <c r="W29" i="2"/>
  <c r="X29" i="2" s="1"/>
  <c r="G27" i="2" s="1"/>
  <c r="X41" i="2"/>
  <c r="W41" i="2"/>
  <c r="Q43" i="2"/>
  <c r="R43" i="2" s="1"/>
  <c r="D41" i="2" s="1"/>
  <c r="P25" i="2"/>
  <c r="P23" i="2" s="1"/>
  <c r="S41" i="2"/>
  <c r="T25" i="2"/>
  <c r="T23" i="2" s="1"/>
  <c r="S43" i="2"/>
  <c r="T43" i="2" s="1"/>
  <c r="E41" i="2" s="1"/>
  <c r="P41" i="2"/>
  <c r="O41" i="2"/>
  <c r="O43" i="2"/>
  <c r="P43" i="2" s="1"/>
  <c r="C41" i="2" s="1"/>
  <c r="R41" i="2"/>
  <c r="Q41" i="2"/>
  <c r="G69" i="2"/>
  <c r="U69" i="2"/>
  <c r="U71" i="2"/>
  <c r="V71" i="2" s="1"/>
  <c r="F69" i="2" s="1"/>
  <c r="R97" i="2"/>
  <c r="E111" i="2"/>
  <c r="P97" i="2"/>
  <c r="Q97" i="2"/>
  <c r="Q99" i="2"/>
  <c r="R99" i="2" s="1"/>
  <c r="D97" i="2" s="1"/>
  <c r="Q85" i="2"/>
  <c r="R85" i="2" s="1"/>
  <c r="D83" i="2" s="1"/>
  <c r="Q69" i="2"/>
  <c r="R25" i="2"/>
  <c r="R83" i="2"/>
  <c r="Q71" i="2"/>
  <c r="R71" i="2" s="1"/>
  <c r="D69" i="2" s="1"/>
  <c r="Q83" i="2"/>
  <c r="O99" i="2"/>
  <c r="P99" i="2" s="1"/>
  <c r="C97" i="2" s="1"/>
  <c r="Q113" i="2"/>
  <c r="R113" i="2" s="1"/>
  <c r="D111" i="2" s="1"/>
  <c r="P69" i="2"/>
  <c r="O69" i="2"/>
  <c r="O71" i="2"/>
  <c r="P71" i="2" s="1"/>
  <c r="C69" i="2" s="1"/>
  <c r="S29" i="2"/>
  <c r="T29" i="2" s="1"/>
  <c r="E27" i="2" s="1"/>
  <c r="S71" i="2"/>
  <c r="T71" i="2" s="1"/>
  <c r="E69" i="2" s="1"/>
  <c r="O83" i="2"/>
  <c r="P83" i="2"/>
  <c r="M97" i="2"/>
  <c r="N97" i="2"/>
  <c r="O85" i="2"/>
  <c r="P85" i="2" s="1"/>
  <c r="C83" i="2" s="1"/>
  <c r="M99" i="2"/>
  <c r="N99" i="2" s="1"/>
  <c r="B97" i="2" s="1"/>
  <c r="R111" i="2"/>
  <c r="Q111" i="2"/>
  <c r="P111" i="2"/>
  <c r="O111" i="2"/>
  <c r="T69" i="2"/>
  <c r="S69" i="2"/>
  <c r="N83" i="2"/>
  <c r="M83" i="2"/>
  <c r="M111" i="2"/>
  <c r="N111" i="2"/>
  <c r="M69" i="2"/>
  <c r="N69" i="2"/>
  <c r="O113" i="2"/>
  <c r="P113" i="2" s="1"/>
  <c r="C111" i="2" s="1"/>
  <c r="M85" i="2"/>
  <c r="N85" i="2" s="1"/>
  <c r="B83" i="2" s="1"/>
  <c r="M113" i="2"/>
  <c r="B111" i="2" s="1"/>
  <c r="M71" i="2"/>
  <c r="N71" i="2" s="1"/>
  <c r="B69" i="2" s="1"/>
  <c r="N23" i="2"/>
  <c r="R23" i="2" l="1"/>
  <c r="R27" i="2" s="1"/>
  <c r="Q29" i="2"/>
  <c r="R29" i="2" s="1"/>
  <c r="D27" i="2" s="1"/>
  <c r="P27" i="2"/>
  <c r="O27" i="2"/>
  <c r="O29" i="2"/>
  <c r="P29" i="2" s="1"/>
  <c r="C27" i="2" s="1"/>
  <c r="U29" i="2"/>
  <c r="V29" i="2" s="1"/>
  <c r="F27" i="2" s="1"/>
  <c r="S27" i="2"/>
  <c r="T27" i="2"/>
  <c r="M27" i="2"/>
  <c r="N27" i="2"/>
  <c r="U27" i="2"/>
  <c r="V27" i="2"/>
  <c r="M29" i="2"/>
  <c r="N29" i="2" s="1"/>
  <c r="B27" i="2" s="1"/>
  <c r="Q27" i="2" l="1"/>
</calcChain>
</file>

<file path=xl/sharedStrings.xml><?xml version="1.0" encoding="utf-8"?>
<sst xmlns="http://schemas.openxmlformats.org/spreadsheetml/2006/main" count="469" uniqueCount="101">
  <si>
    <t># families sent survey</t>
  </si>
  <si>
    <t># families responded to survey</t>
  </si>
  <si>
    <t>Asian</t>
  </si>
  <si>
    <t>African American or Black</t>
  </si>
  <si>
    <t>American Indian or Alaska Native</t>
  </si>
  <si>
    <t>Native Hawaiian or Pacific Islander</t>
  </si>
  <si>
    <t>White</t>
  </si>
  <si>
    <t>Total</t>
  </si>
  <si>
    <t>Race</t>
  </si>
  <si>
    <t># families in target population</t>
  </si>
  <si>
    <t>Difference</t>
  </si>
  <si>
    <t>Lower bound CI</t>
  </si>
  <si>
    <t>Upper bound CI</t>
  </si>
  <si>
    <t>Proportion</t>
  </si>
  <si>
    <t>Confidence interval</t>
  </si>
  <si>
    <t>Margin of error</t>
  </si>
  <si>
    <t>Z</t>
  </si>
  <si>
    <t>p-value</t>
  </si>
  <si>
    <t>Standard error</t>
  </si>
  <si>
    <t>Target representation (% of families)</t>
  </si>
  <si>
    <t>Actual representation (% of families)</t>
  </si>
  <si>
    <t>African American/Black</t>
  </si>
  <si>
    <t>American Indian/Alaskan Native</t>
  </si>
  <si>
    <t>Native Hawaiian/Pacific Islander</t>
  </si>
  <si>
    <t>Disability Category A</t>
  </si>
  <si>
    <t>Disability Category B</t>
  </si>
  <si>
    <t>Disability Category C</t>
  </si>
  <si>
    <t>Disability Category D</t>
  </si>
  <si>
    <t>Disability Category E</t>
  </si>
  <si>
    <t>Disability Category</t>
  </si>
  <si>
    <t>Respondent Language</t>
  </si>
  <si>
    <t>English</t>
  </si>
  <si>
    <t>Spanish</t>
  </si>
  <si>
    <t>Other</t>
  </si>
  <si>
    <t>Poverty Level</t>
  </si>
  <si>
    <t>101-200%</t>
  </si>
  <si>
    <t>101-200</t>
  </si>
  <si>
    <t>&gt; 200</t>
  </si>
  <si>
    <t>&lt; 100</t>
  </si>
  <si>
    <t>Time in Early Intervention</t>
  </si>
  <si>
    <t>6-12 months</t>
  </si>
  <si>
    <t>13-24 months</t>
  </si>
  <si>
    <t xml:space="preserve"> &lt; 100%</t>
  </si>
  <si>
    <t>&gt; 200%</t>
  </si>
  <si>
    <t>25-25 months</t>
  </si>
  <si>
    <t>25-35 months</t>
  </si>
  <si>
    <t>Response Rate</t>
  </si>
  <si>
    <t>Disability 
Category A</t>
  </si>
  <si>
    <t>Disability 
Category B</t>
  </si>
  <si>
    <t>Disability 
Category C</t>
  </si>
  <si>
    <t>Disability 
Category D</t>
  </si>
  <si>
    <t>Disability 
Category E</t>
  </si>
  <si>
    <t>Instructions</t>
  </si>
  <si>
    <r>
      <rPr>
        <b/>
        <sz val="11"/>
        <color theme="1"/>
        <rFont val="Calibri"/>
        <family val="2"/>
        <scheme val="minor"/>
      </rPr>
      <t xml:space="preserve">Step 3: </t>
    </r>
    <r>
      <rPr>
        <sz val="11"/>
        <color theme="1"/>
        <rFont val="Calibri"/>
        <family val="2"/>
        <scheme val="minor"/>
      </rPr>
      <t>The response rate for each subgroup will calculate in the green cells</t>
    </r>
  </si>
  <si>
    <t>Chi square test</t>
  </si>
  <si>
    <t>AA</t>
  </si>
  <si>
    <t>AI</t>
  </si>
  <si>
    <t>AS</t>
  </si>
  <si>
    <t>NH</t>
  </si>
  <si>
    <t>WH</t>
  </si>
  <si>
    <t>Expected N</t>
  </si>
  <si>
    <t>A</t>
  </si>
  <si>
    <t>B</t>
  </si>
  <si>
    <t>C</t>
  </si>
  <si>
    <t>D</t>
  </si>
  <si>
    <t>E</t>
  </si>
  <si>
    <t>13-24</t>
  </si>
  <si>
    <t>25-35</t>
  </si>
  <si>
    <t>6-12</t>
  </si>
  <si>
    <t>Race Overall</t>
  </si>
  <si>
    <t>Disability Category 
Overall</t>
  </si>
  <si>
    <t>Respondent Language 
Overall</t>
  </si>
  <si>
    <t>Poverty Level
Overall</t>
  </si>
  <si>
    <t>Time in EI 
Overall</t>
  </si>
  <si>
    <t xml:space="preserve">EXAMPLE </t>
  </si>
  <si>
    <r>
      <rPr>
        <b/>
        <sz val="11"/>
        <color theme="1"/>
        <rFont val="Calibri"/>
        <family val="2"/>
        <scheme val="minor"/>
      </rPr>
      <t>Step 1:</t>
    </r>
    <r>
      <rPr>
        <sz val="11"/>
        <color theme="1"/>
        <rFont val="Calibri"/>
        <family val="2"/>
        <scheme val="minor"/>
      </rPr>
      <t xml:space="preserve"> For each subgroup variable (e.g., race, disability category) , enter the number of families you sent a family survey to in the yellow cells</t>
    </r>
  </si>
  <si>
    <r>
      <rPr>
        <b/>
        <sz val="11"/>
        <color theme="1"/>
        <rFont val="Calibri"/>
        <family val="2"/>
        <scheme val="minor"/>
      </rPr>
      <t>Step 2:</t>
    </r>
    <r>
      <rPr>
        <sz val="11"/>
        <color theme="1"/>
        <rFont val="Calibri"/>
        <family val="2"/>
        <scheme val="minor"/>
      </rPr>
      <t xml:space="preserve">  For each subgroup variable, enter the number of families who responded to the family survey in the blue cells</t>
    </r>
  </si>
  <si>
    <r>
      <rPr>
        <b/>
        <sz val="11"/>
        <color theme="1"/>
        <rFont val="Calibri"/>
        <family val="2"/>
        <scheme val="minor"/>
      </rPr>
      <t>Step 1:</t>
    </r>
    <r>
      <rPr>
        <sz val="11"/>
        <color theme="1"/>
        <rFont val="Calibri"/>
        <family val="2"/>
        <scheme val="minor"/>
      </rPr>
      <t xml:space="preserve"> For each subgroup variable (e.g., race, disability category), enter the number of families in your target population in the yellow cells</t>
    </r>
  </si>
  <si>
    <r>
      <rPr>
        <b/>
        <sz val="11"/>
        <color theme="1"/>
        <rFont val="Calibri"/>
        <family val="2"/>
        <scheme val="minor"/>
      </rPr>
      <t xml:space="preserve">Note: </t>
    </r>
    <r>
      <rPr>
        <sz val="11"/>
        <color theme="1"/>
        <rFont val="Calibri"/>
        <family val="2"/>
        <scheme val="minor"/>
      </rPr>
      <t xml:space="preserve">An example is provided using race as a subgroup. </t>
    </r>
  </si>
  <si>
    <t>EXAMPLE</t>
  </si>
  <si>
    <r>
      <rPr>
        <b/>
        <sz val="11"/>
        <rFont val="Calibri"/>
        <family val="2"/>
        <scheme val="minor"/>
      </rPr>
      <t>Note:</t>
    </r>
    <r>
      <rPr>
        <b/>
        <i/>
        <sz val="11"/>
        <rFont val="Calibri"/>
        <family val="2"/>
        <scheme val="minor"/>
      </rPr>
      <t xml:space="preserve"> </t>
    </r>
    <r>
      <rPr>
        <sz val="11"/>
        <rFont val="Calibri"/>
        <family val="2"/>
        <scheme val="minor"/>
      </rPr>
      <t>An example is provided using race as a subgroup variable</t>
    </r>
  </si>
  <si>
    <t>What is the response rate and representativeness calculator?</t>
  </si>
  <si>
    <r>
      <t>How</t>
    </r>
    <r>
      <rPr>
        <b/>
        <u/>
        <sz val="12"/>
        <rFont val="Arial"/>
        <family val="2"/>
      </rPr>
      <t xml:space="preserve"> could you </t>
    </r>
    <r>
      <rPr>
        <b/>
        <u/>
        <sz val="12"/>
        <color theme="1"/>
        <rFont val="Arial"/>
        <family val="2"/>
      </rPr>
      <t>use the response rate and representativeness calculator?</t>
    </r>
  </si>
  <si>
    <r>
      <t>1)</t>
    </r>
    <r>
      <rPr>
        <sz val="7"/>
        <rFont val="Arial"/>
        <family val="2"/>
      </rPr>
      <t>   </t>
    </r>
    <r>
      <rPr>
        <sz val="12"/>
        <rFont val="Arial"/>
        <family val="2"/>
      </rPr>
      <t>To calcuate overall and subgroup response rates for your family survey data.</t>
    </r>
  </si>
  <si>
    <r>
      <t>2)</t>
    </r>
    <r>
      <rPr>
        <sz val="7"/>
        <rFont val="Arial"/>
        <family val="2"/>
      </rPr>
      <t>   </t>
    </r>
    <r>
      <rPr>
        <sz val="12"/>
        <rFont val="Arial"/>
        <family val="2"/>
      </rPr>
      <t>To compare the percenatge of surveys received from different subgroups of families and compare to the target population.</t>
    </r>
  </si>
  <si>
    <t>How do you know if your data are representative?</t>
  </si>
  <si>
    <t xml:space="preserve">Examining the quality of family outcomes data is an important step in data analysis and subsequent interpretation. High quality family outcomes data are essential for planning program improvement activities. The ECTA Outcomes Team has developed this calculator to allow states and others to easily compute response rates for their family survey data and determine  if the surveys they received are representative of the target population. This product is an Excel-based calculator that uses a statistical formula to determine if two percentages (i.e., % of surveys received versus % of families in target population) should be considered different from each other. The user enters the values by subgroup and the calculator computes the statistical significance of the difference between the two percentages and highlights significant differences. Instructions about how to enter data into the calculator appear at the top of each tab. </t>
  </si>
  <si>
    <t>Are your data representative?</t>
  </si>
  <si>
    <r>
      <rPr>
        <i/>
        <sz val="11"/>
        <color theme="1"/>
        <rFont val="Calibri"/>
        <family val="2"/>
        <scheme val="minor"/>
      </rPr>
      <t>Note:</t>
    </r>
    <r>
      <rPr>
        <sz val="11"/>
        <color theme="1"/>
        <rFont val="Calibri"/>
        <family val="2"/>
        <scheme val="minor"/>
      </rPr>
      <t xml:space="preserve"> If you completed the 'Response Rate' tab, these numbers will automatically populate. If not, you will need to enter them manually.</t>
    </r>
  </si>
  <si>
    <t xml:space="preserve">The calculator uses an accepted formula (test of proportional difference) to determine whether the difference between the two percentages is statistically significant (or meaningful), based upon the 90% confidence intervals for each indicator (significance level = .10). Differences that are statistically significant are marked as "No" in the row labeled "Are your data representative?" and highlighted pink. </t>
  </si>
  <si>
    <t>Version - August 2015</t>
  </si>
  <si>
    <t>More than one race</t>
  </si>
  <si>
    <r>
      <rPr>
        <i/>
        <sz val="11"/>
        <color theme="1"/>
        <rFont val="Calibri"/>
        <family val="2"/>
        <scheme val="minor"/>
      </rPr>
      <t>Note:</t>
    </r>
    <r>
      <rPr>
        <sz val="11"/>
        <color theme="1"/>
        <rFont val="Calibri"/>
        <family val="2"/>
        <scheme val="minor"/>
      </rPr>
      <t xml:space="preserve"> The target population used for comparison could be 618 child count data, program data, or some other population. The total number of families 
(e.g., 6510) should always be the same in the Total column for each subgroup variable.</t>
    </r>
  </si>
  <si>
    <r>
      <t>Step 3:</t>
    </r>
    <r>
      <rPr>
        <sz val="11"/>
        <rFont val="Calibri"/>
        <family val="2"/>
        <scheme val="minor"/>
      </rPr>
      <t xml:space="preserve"> The target and actual representation for each subgroup variable will calculate based on inputs from Step 1 and 2. If there </t>
    </r>
    <r>
      <rPr>
        <b/>
        <u/>
        <sz val="11"/>
        <rFont val="Calibri"/>
        <family val="2"/>
        <scheme val="minor"/>
      </rPr>
      <t>is</t>
    </r>
    <r>
      <rPr>
        <sz val="11"/>
        <rFont val="Calibri"/>
        <family val="2"/>
        <scheme val="minor"/>
      </rPr>
      <t xml:space="preserve"> a statistically significant difference between these two subgroup percentages, the 'Are your data representative' row will populate with 'No' and be highlighted in pink. If there </t>
    </r>
    <r>
      <rPr>
        <b/>
        <u/>
        <sz val="11"/>
        <rFont val="Calibri"/>
        <family val="2"/>
        <scheme val="minor"/>
      </rPr>
      <t>isn't</t>
    </r>
    <r>
      <rPr>
        <sz val="11"/>
        <rFont val="Calibri"/>
        <family val="2"/>
        <scheme val="minor"/>
      </rPr>
      <t xml:space="preserve"> a  difference between the target and actual percentages then your data from this subgroup is representative and the 'Are your data representative' row will populate with 'Yes' and be highlighted in green. The overall representativeness for the subgroup variable is in the bottom right corner of each table. </t>
    </r>
  </si>
  <si>
    <t>Not Hispanic</t>
  </si>
  <si>
    <t>Hispanic Origin</t>
  </si>
  <si>
    <t>More</t>
  </si>
  <si>
    <t>Hisp</t>
  </si>
  <si>
    <t>Not Hisp</t>
  </si>
  <si>
    <t>Hispanic Overall</t>
  </si>
  <si>
    <t>Hispanic</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</si>
</sst>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0"/>
    <numFmt numFmtId="165" formatCode="0.00000000"/>
    <numFmt numFmtId="166" formatCode="0.00000"/>
  </numFmts>
  <fonts count="17" x14ac:knownFonts="1">
    <font>
      <sz val="11"/>
      <color theme="1"/>
      <name val="Calibri"/>
      <family val="2"/>
      <scheme val="minor"/>
    </font>
    <font>
      <sz val="11"/>
      <color theme="1"/>
      <name val="Calibri"/>
      <family val="2"/>
      <scheme val="minor"/>
    </font>
    <font>
      <b/>
      <sz val="11"/>
      <color theme="1"/>
      <name val="Calibri"/>
      <family val="2"/>
      <scheme val="minor"/>
    </font>
    <font>
      <b/>
      <sz val="11"/>
      <name val="Calibri"/>
      <family val="2"/>
      <scheme val="minor"/>
    </font>
    <font>
      <i/>
      <sz val="11"/>
      <color theme="1"/>
      <name val="Calibri"/>
      <family val="2"/>
      <scheme val="minor"/>
    </font>
    <font>
      <sz val="11"/>
      <name val="Calibri"/>
      <family val="2"/>
      <scheme val="minor"/>
    </font>
    <font>
      <b/>
      <i/>
      <sz val="11"/>
      <name val="Calibri"/>
      <family val="2"/>
      <scheme val="minor"/>
    </font>
    <font>
      <sz val="10"/>
      <color theme="1"/>
      <name val="Arial"/>
      <family val="2"/>
    </font>
    <font>
      <sz val="10"/>
      <name val="Arial"/>
      <family val="2"/>
    </font>
    <font>
      <b/>
      <u/>
      <sz val="12"/>
      <color rgb="FF000000"/>
      <name val="Arial"/>
      <family val="2"/>
    </font>
    <font>
      <sz val="12"/>
      <color rgb="FF000000"/>
      <name val="Arial"/>
      <family val="2"/>
    </font>
    <font>
      <b/>
      <u/>
      <sz val="12"/>
      <color theme="1"/>
      <name val="Arial"/>
      <family val="2"/>
    </font>
    <font>
      <b/>
      <u/>
      <sz val="12"/>
      <name val="Arial"/>
      <family val="2"/>
    </font>
    <font>
      <sz val="12"/>
      <name val="Arial"/>
      <family val="2"/>
    </font>
    <font>
      <sz val="7"/>
      <name val="Arial"/>
      <family val="2"/>
    </font>
    <font>
      <sz val="12"/>
      <color theme="1"/>
      <name val="Arial"/>
      <family val="2"/>
    </font>
    <font>
      <b/>
      <u/>
      <sz val="11"/>
      <name val="Calibri"/>
      <family val="2"/>
      <scheme val="minor"/>
    </font>
  </fonts>
  <fills count="12">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rgb="FFFFFF99"/>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tint="-0.249977111117893"/>
        <bgColor indexed="64"/>
      </patternFill>
    </fill>
    <fill>
      <patternFill patternType="solid">
        <fgColor rgb="FF99FF66"/>
        <bgColor indexed="64"/>
      </patternFill>
    </fill>
    <fill>
      <patternFill patternType="solid">
        <fgColor rgb="FF82FF43"/>
        <bgColor indexed="64"/>
      </patternFill>
    </fill>
    <fill>
      <patternFill patternType="solid">
        <fgColor theme="0"/>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top/>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diagonal/>
    </border>
    <border>
      <left/>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s>
  <cellStyleXfs count="3">
    <xf numFmtId="0" fontId="0" fillId="0" borderId="0"/>
    <xf numFmtId="9" fontId="1" fillId="0" borderId="0" applyFont="0" applyFill="0" applyBorder="0" applyAlignment="0" applyProtection="0"/>
    <xf numFmtId="0" fontId="7" fillId="0" borderId="0"/>
  </cellStyleXfs>
  <cellXfs count="147">
    <xf numFmtId="0" fontId="0" fillId="0" borderId="0" xfId="0"/>
    <xf numFmtId="0" fontId="0" fillId="0" borderId="0" xfId="0" applyAlignment="1">
      <alignment wrapText="1"/>
    </xf>
    <xf numFmtId="0" fontId="0" fillId="2" borderId="1" xfId="0" applyFill="1" applyBorder="1" applyAlignment="1">
      <alignment horizontal="center" vertical="center" wrapText="1"/>
    </xf>
    <xf numFmtId="0" fontId="0" fillId="2" borderId="2" xfId="0" applyFill="1" applyBorder="1" applyAlignment="1">
      <alignment horizontal="center" vertical="center" wrapText="1"/>
    </xf>
    <xf numFmtId="0" fontId="2" fillId="0" borderId="0" xfId="0" applyFont="1" applyFill="1" applyBorder="1"/>
    <xf numFmtId="164" fontId="0" fillId="0" borderId="0" xfId="0" applyNumberFormat="1"/>
    <xf numFmtId="164" fontId="0" fillId="0" borderId="0" xfId="0" applyNumberFormat="1" applyFill="1"/>
    <xf numFmtId="164" fontId="0" fillId="0" borderId="0" xfId="1" applyNumberFormat="1" applyFont="1" applyFill="1"/>
    <xf numFmtId="9" fontId="0" fillId="0" borderId="1" xfId="1" applyFont="1" applyBorder="1"/>
    <xf numFmtId="9" fontId="0" fillId="0" borderId="1" xfId="0" applyNumberFormat="1" applyBorder="1"/>
    <xf numFmtId="165" fontId="0" fillId="0" borderId="0" xfId="0" applyNumberFormat="1"/>
    <xf numFmtId="0" fontId="0" fillId="0" borderId="0" xfId="0" applyAlignment="1">
      <alignment horizontal="right"/>
    </xf>
    <xf numFmtId="0" fontId="0" fillId="0" borderId="0" xfId="0" applyBorder="1" applyAlignment="1">
      <alignment horizontal="right"/>
    </xf>
    <xf numFmtId="0" fontId="0" fillId="0" borderId="3" xfId="0" applyBorder="1" applyAlignment="1">
      <alignment horizontal="right"/>
    </xf>
    <xf numFmtId="164" fontId="0" fillId="0" borderId="0" xfId="1" applyNumberFormat="1" applyFont="1" applyBorder="1" applyAlignment="1">
      <alignment horizontal="right"/>
    </xf>
    <xf numFmtId="1" fontId="0" fillId="0" borderId="3" xfId="1" applyNumberFormat="1" applyFont="1" applyBorder="1" applyAlignment="1">
      <alignment horizontal="right"/>
    </xf>
    <xf numFmtId="9" fontId="0" fillId="0" borderId="3" xfId="1" applyFont="1" applyBorder="1" applyAlignment="1">
      <alignment horizontal="right"/>
    </xf>
    <xf numFmtId="164" fontId="0" fillId="0" borderId="0" xfId="0" applyNumberFormat="1" applyBorder="1" applyAlignment="1">
      <alignment horizontal="right"/>
    </xf>
    <xf numFmtId="164" fontId="0" fillId="0" borderId="3" xfId="0" applyNumberFormat="1" applyFill="1" applyBorder="1" applyAlignment="1">
      <alignment horizontal="right"/>
    </xf>
    <xf numFmtId="164" fontId="0" fillId="0" borderId="3" xfId="0" applyNumberFormat="1" applyBorder="1" applyAlignment="1">
      <alignment horizontal="right"/>
    </xf>
    <xf numFmtId="164" fontId="0" fillId="0" borderId="3" xfId="1" applyNumberFormat="1" applyFont="1" applyBorder="1" applyAlignment="1">
      <alignment horizontal="right"/>
    </xf>
    <xf numFmtId="164" fontId="0" fillId="0" borderId="0" xfId="0" applyNumberFormat="1" applyFill="1" applyBorder="1" applyAlignment="1">
      <alignment horizontal="right"/>
    </xf>
    <xf numFmtId="0" fontId="0" fillId="0" borderId="4" xfId="0" applyBorder="1"/>
    <xf numFmtId="0" fontId="0" fillId="0" borderId="3" xfId="0" applyBorder="1"/>
    <xf numFmtId="164" fontId="0" fillId="0" borderId="4" xfId="1" applyNumberFormat="1" applyFont="1" applyBorder="1"/>
    <xf numFmtId="1" fontId="0" fillId="0" borderId="3" xfId="1" applyNumberFormat="1" applyFont="1" applyBorder="1"/>
    <xf numFmtId="9" fontId="0" fillId="0" borderId="3" xfId="1" applyFont="1" applyBorder="1"/>
    <xf numFmtId="164" fontId="0" fillId="0" borderId="4" xfId="0" applyNumberFormat="1" applyBorder="1"/>
    <xf numFmtId="9" fontId="0" fillId="0" borderId="3" xfId="0" applyNumberFormat="1" applyBorder="1"/>
    <xf numFmtId="9" fontId="0" fillId="0" borderId="4" xfId="0" applyNumberFormat="1" applyBorder="1" applyAlignment="1">
      <alignment horizontal="right"/>
    </xf>
    <xf numFmtId="9" fontId="0" fillId="0" borderId="3" xfId="0" applyNumberFormat="1" applyBorder="1" applyAlignment="1">
      <alignment horizontal="right"/>
    </xf>
    <xf numFmtId="164" fontId="0" fillId="0" borderId="3" xfId="0" applyNumberFormat="1" applyBorder="1"/>
    <xf numFmtId="164" fontId="0" fillId="0" borderId="3" xfId="1" applyNumberFormat="1" applyFont="1" applyBorder="1"/>
    <xf numFmtId="0" fontId="0" fillId="0" borderId="0" xfId="0" applyBorder="1"/>
    <xf numFmtId="9" fontId="0" fillId="0" borderId="4" xfId="0" applyNumberFormat="1" applyBorder="1"/>
    <xf numFmtId="0" fontId="0" fillId="4" borderId="1" xfId="0" applyFill="1" applyBorder="1"/>
    <xf numFmtId="164" fontId="0" fillId="0" borderId="0" xfId="0" applyNumberFormat="1" applyAlignment="1">
      <alignment horizontal="right"/>
    </xf>
    <xf numFmtId="9" fontId="0" fillId="0" borderId="0" xfId="0" applyNumberFormat="1"/>
    <xf numFmtId="1" fontId="0" fillId="0" borderId="3" xfId="0" applyNumberFormat="1" applyBorder="1"/>
    <xf numFmtId="0" fontId="0" fillId="0" borderId="5" xfId="0" applyBorder="1"/>
    <xf numFmtId="0" fontId="0" fillId="0" borderId="7" xfId="0" applyBorder="1"/>
    <xf numFmtId="0" fontId="2" fillId="2" borderId="8" xfId="0" applyFont="1" applyFill="1" applyBorder="1" applyAlignment="1">
      <alignment horizontal="center" vertical="center" wrapText="1"/>
    </xf>
    <xf numFmtId="0" fontId="2" fillId="3" borderId="9" xfId="0" applyFont="1" applyFill="1" applyBorder="1"/>
    <xf numFmtId="0" fontId="0" fillId="4" borderId="10" xfId="0" applyFill="1" applyBorder="1"/>
    <xf numFmtId="0" fontId="0" fillId="0" borderId="7" xfId="0" applyFill="1" applyBorder="1"/>
    <xf numFmtId="0" fontId="0" fillId="0" borderId="11" xfId="0" applyBorder="1"/>
    <xf numFmtId="0" fontId="2" fillId="3" borderId="12" xfId="0" applyFont="1" applyFill="1" applyBorder="1"/>
    <xf numFmtId="0" fontId="0" fillId="0" borderId="13" xfId="0" applyFill="1" applyBorder="1" applyAlignment="1">
      <alignment horizontal="right"/>
    </xf>
    <xf numFmtId="9" fontId="0" fillId="0" borderId="13" xfId="0" applyNumberFormat="1" applyBorder="1" applyAlignment="1">
      <alignment horizontal="right"/>
    </xf>
    <xf numFmtId="0" fontId="0" fillId="0" borderId="14" xfId="0" applyBorder="1"/>
    <xf numFmtId="0" fontId="2" fillId="0" borderId="0" xfId="0" applyFont="1" applyFill="1" applyBorder="1" applyAlignment="1"/>
    <xf numFmtId="164" fontId="0" fillId="0" borderId="0" xfId="0" applyNumberFormat="1" applyBorder="1"/>
    <xf numFmtId="9" fontId="0" fillId="0" borderId="0" xfId="0" applyNumberFormat="1" applyBorder="1"/>
    <xf numFmtId="9" fontId="0" fillId="2" borderId="2" xfId="0" applyNumberFormat="1" applyFill="1" applyBorder="1" applyAlignment="1">
      <alignment horizontal="center" vertical="center" wrapText="1"/>
    </xf>
    <xf numFmtId="0" fontId="0" fillId="0" borderId="4" xfId="0" applyFont="1" applyBorder="1"/>
    <xf numFmtId="0" fontId="0" fillId="4" borderId="1" xfId="0" applyFill="1" applyBorder="1" applyAlignment="1">
      <alignment wrapText="1"/>
    </xf>
    <xf numFmtId="0" fontId="2" fillId="2" borderId="10" xfId="0" applyFont="1" applyFill="1" applyBorder="1" applyAlignment="1">
      <alignment horizontal="center" vertical="center" wrapText="1"/>
    </xf>
    <xf numFmtId="0" fontId="2" fillId="4" borderId="10" xfId="0" applyFont="1" applyFill="1" applyBorder="1"/>
    <xf numFmtId="0" fontId="0" fillId="0" borderId="19" xfId="0" applyBorder="1" applyAlignment="1">
      <alignment wrapText="1"/>
    </xf>
    <xf numFmtId="0" fontId="2" fillId="3" borderId="18" xfId="0" applyFont="1" applyFill="1" applyBorder="1"/>
    <xf numFmtId="0" fontId="0" fillId="0" borderId="0" xfId="0" applyBorder="1" applyAlignment="1">
      <alignment wrapText="1"/>
    </xf>
    <xf numFmtId="0" fontId="0" fillId="0" borderId="11" xfId="0" applyBorder="1" applyAlignment="1">
      <alignment wrapText="1"/>
    </xf>
    <xf numFmtId="0" fontId="0" fillId="7" borderId="1" xfId="0" applyFill="1" applyBorder="1"/>
    <xf numFmtId="0" fontId="0" fillId="7" borderId="10" xfId="0" applyFill="1" applyBorder="1"/>
    <xf numFmtId="9" fontId="0" fillId="2" borderId="1" xfId="1" applyFont="1" applyFill="1" applyBorder="1"/>
    <xf numFmtId="9" fontId="0" fillId="2" borderId="1" xfId="0" applyNumberFormat="1" applyFill="1" applyBorder="1"/>
    <xf numFmtId="0" fontId="0" fillId="0" borderId="22" xfId="0" applyBorder="1"/>
    <xf numFmtId="0" fontId="0" fillId="0" borderId="23" xfId="0" applyBorder="1"/>
    <xf numFmtId="2" fontId="0" fillId="0" borderId="0" xfId="0" applyNumberFormat="1"/>
    <xf numFmtId="0" fontId="2" fillId="8" borderId="0" xfId="0" applyFont="1" applyFill="1" applyAlignment="1">
      <alignment horizontal="center" wrapText="1"/>
    </xf>
    <xf numFmtId="2" fontId="0" fillId="0" borderId="0" xfId="0" applyNumberFormat="1" applyAlignment="1">
      <alignment horizontal="right"/>
    </xf>
    <xf numFmtId="9" fontId="5" fillId="0" borderId="13" xfId="0" applyNumberFormat="1" applyFont="1" applyBorder="1" applyAlignment="1">
      <alignment horizontal="right"/>
    </xf>
    <xf numFmtId="166" fontId="0" fillId="0" borderId="0" xfId="0" applyNumberFormat="1"/>
    <xf numFmtId="9" fontId="2" fillId="0" borderId="13" xfId="0" applyNumberFormat="1" applyFont="1" applyBorder="1" applyAlignment="1">
      <alignment horizontal="right"/>
    </xf>
    <xf numFmtId="0" fontId="0" fillId="2" borderId="0" xfId="0" applyFill="1"/>
    <xf numFmtId="2" fontId="0" fillId="2" borderId="0" xfId="0" applyNumberFormat="1" applyFill="1" applyAlignment="1">
      <alignment horizontal="right"/>
    </xf>
    <xf numFmtId="49" fontId="0" fillId="0" borderId="0" xfId="0" applyNumberFormat="1"/>
    <xf numFmtId="166" fontId="0" fillId="2" borderId="0" xfId="0" applyNumberFormat="1" applyFill="1" applyAlignment="1">
      <alignment vertical="center"/>
    </xf>
    <xf numFmtId="0" fontId="0" fillId="0" borderId="7" xfId="0" applyBorder="1" applyAlignment="1">
      <alignment horizontal="left"/>
    </xf>
    <xf numFmtId="0" fontId="0" fillId="0" borderId="0" xfId="0" applyBorder="1" applyAlignment="1">
      <alignment horizontal="left"/>
    </xf>
    <xf numFmtId="0" fontId="0" fillId="0" borderId="11" xfId="0" applyBorder="1" applyAlignment="1">
      <alignment horizontal="left"/>
    </xf>
    <xf numFmtId="0" fontId="0" fillId="0" borderId="19" xfId="0" applyFill="1" applyBorder="1"/>
    <xf numFmtId="0" fontId="0" fillId="5" borderId="20" xfId="0" applyFill="1" applyBorder="1"/>
    <xf numFmtId="0" fontId="0" fillId="0" borderId="27" xfId="0" applyBorder="1"/>
    <xf numFmtId="0" fontId="7" fillId="11" borderId="0" xfId="2" applyFill="1"/>
    <xf numFmtId="0" fontId="8" fillId="11" borderId="0" xfId="2" applyFont="1" applyFill="1" applyAlignment="1">
      <alignment wrapText="1"/>
    </xf>
    <xf numFmtId="0" fontId="10" fillId="11" borderId="29" xfId="2" applyFont="1" applyFill="1" applyBorder="1" applyAlignment="1">
      <alignment vertical="center" wrapText="1"/>
    </xf>
    <xf numFmtId="0" fontId="7" fillId="11" borderId="29" xfId="2" applyFont="1" applyFill="1" applyBorder="1"/>
    <xf numFmtId="0" fontId="13" fillId="11" borderId="29" xfId="2" applyFont="1" applyFill="1" applyBorder="1" applyAlignment="1">
      <alignment horizontal="left" vertical="center" wrapText="1"/>
    </xf>
    <xf numFmtId="0" fontId="15" fillId="11" borderId="29" xfId="2" applyFont="1" applyFill="1" applyBorder="1" applyAlignment="1">
      <alignment horizontal="left" vertical="center" wrapText="1"/>
    </xf>
    <xf numFmtId="0" fontId="15" fillId="11" borderId="29" xfId="2" applyFont="1" applyFill="1" applyBorder="1" applyAlignment="1">
      <alignment wrapText="1"/>
    </xf>
    <xf numFmtId="0" fontId="10" fillId="11" borderId="30" xfId="2" applyFont="1" applyFill="1" applyBorder="1" applyAlignment="1">
      <alignment vertical="center" wrapText="1"/>
    </xf>
    <xf numFmtId="0" fontId="9" fillId="5" borderId="28" xfId="2" applyFont="1" applyFill="1" applyBorder="1" applyAlignment="1">
      <alignment vertical="center" wrapText="1"/>
    </xf>
    <xf numFmtId="0" fontId="11" fillId="5" borderId="29" xfId="2" applyFont="1" applyFill="1" applyBorder="1" applyAlignment="1">
      <alignment vertical="center" wrapText="1"/>
    </xf>
    <xf numFmtId="0" fontId="11" fillId="5" borderId="29" xfId="2" applyFont="1" applyFill="1" applyBorder="1"/>
    <xf numFmtId="0" fontId="7" fillId="11" borderId="0" xfId="2" applyFill="1" applyAlignment="1">
      <alignment horizontal="center"/>
    </xf>
    <xf numFmtId="0" fontId="2" fillId="6" borderId="17" xfId="0" applyFont="1" applyFill="1" applyBorder="1" applyAlignment="1">
      <alignment horizontal="center"/>
    </xf>
    <xf numFmtId="0" fontId="2" fillId="6" borderId="15" xfId="0" applyFont="1" applyFill="1" applyBorder="1" applyAlignment="1">
      <alignment horizontal="center"/>
    </xf>
    <xf numFmtId="0" fontId="2" fillId="6" borderId="16" xfId="0" applyFont="1" applyFill="1" applyBorder="1" applyAlignment="1">
      <alignment horizontal="center"/>
    </xf>
    <xf numFmtId="0" fontId="2" fillId="5" borderId="5" xfId="0" applyFont="1" applyFill="1" applyBorder="1" applyAlignment="1">
      <alignment horizontal="center"/>
    </xf>
    <xf numFmtId="0" fontId="2" fillId="5" borderId="20" xfId="0" applyFont="1" applyFill="1" applyBorder="1" applyAlignment="1">
      <alignment horizontal="center"/>
    </xf>
    <xf numFmtId="0" fontId="2" fillId="5" borderId="21" xfId="0" applyFont="1" applyFill="1" applyBorder="1" applyAlignment="1">
      <alignment horizontal="center"/>
    </xf>
    <xf numFmtId="0" fontId="2" fillId="6" borderId="26" xfId="0" applyFont="1" applyFill="1" applyBorder="1" applyAlignment="1">
      <alignment horizontal="center" wrapText="1"/>
    </xf>
    <xf numFmtId="0" fontId="2" fillId="6" borderId="25" xfId="0" applyFont="1" applyFill="1" applyBorder="1" applyAlignment="1">
      <alignment horizontal="center" wrapText="1"/>
    </xf>
    <xf numFmtId="0" fontId="2" fillId="2" borderId="0" xfId="0" applyFont="1" applyFill="1" applyBorder="1" applyAlignment="1">
      <alignment horizontal="center"/>
    </xf>
    <xf numFmtId="0" fontId="2" fillId="2" borderId="3" xfId="0" applyFont="1" applyFill="1" applyBorder="1" applyAlignment="1">
      <alignment horizontal="center"/>
    </xf>
    <xf numFmtId="0" fontId="2" fillId="2" borderId="4" xfId="0" applyFont="1" applyFill="1" applyBorder="1" applyAlignment="1">
      <alignment horizontal="center"/>
    </xf>
    <xf numFmtId="0" fontId="2" fillId="6" borderId="8" xfId="0" applyFont="1" applyFill="1" applyBorder="1" applyAlignment="1">
      <alignment horizontal="center" wrapText="1"/>
    </xf>
    <xf numFmtId="0" fontId="2" fillId="6" borderId="24" xfId="0" applyFont="1" applyFill="1" applyBorder="1" applyAlignment="1">
      <alignment horizontal="center" wrapText="1"/>
    </xf>
    <xf numFmtId="0" fontId="2" fillId="6" borderId="25" xfId="0" applyFont="1" applyFill="1" applyBorder="1" applyAlignment="1">
      <alignment horizontal="center"/>
    </xf>
    <xf numFmtId="0" fontId="0" fillId="0" borderId="7" xfId="0" applyBorder="1" applyAlignment="1">
      <alignment horizontal="left" wrapText="1"/>
    </xf>
    <xf numFmtId="0" fontId="0" fillId="0" borderId="0" xfId="0" applyBorder="1" applyAlignment="1">
      <alignment horizontal="left"/>
    </xf>
    <xf numFmtId="0" fontId="0" fillId="0" borderId="11" xfId="0" applyBorder="1" applyAlignment="1">
      <alignment horizontal="left"/>
    </xf>
    <xf numFmtId="0" fontId="0" fillId="0" borderId="7" xfId="0" applyBorder="1" applyAlignment="1">
      <alignment horizontal="left"/>
    </xf>
    <xf numFmtId="0" fontId="3" fillId="0" borderId="7" xfId="0" applyFont="1" applyBorder="1" applyAlignment="1">
      <alignment horizontal="left" wrapText="1"/>
    </xf>
    <xf numFmtId="0" fontId="3" fillId="0" borderId="0" xfId="0" applyFont="1" applyBorder="1" applyAlignment="1">
      <alignment horizontal="left" wrapText="1"/>
    </xf>
    <xf numFmtId="0" fontId="3" fillId="0" borderId="11" xfId="0" applyFont="1" applyBorder="1" applyAlignment="1">
      <alignment horizontal="left" wrapText="1"/>
    </xf>
    <xf numFmtId="0" fontId="2" fillId="6" borderId="6" xfId="0" applyFont="1" applyFill="1" applyBorder="1" applyAlignment="1">
      <alignment horizontal="center"/>
    </xf>
    <xf numFmtId="0" fontId="6" fillId="0" borderId="19" xfId="0" applyFont="1" applyBorder="1" applyAlignment="1">
      <alignment horizontal="left" wrapText="1"/>
    </xf>
    <xf numFmtId="0" fontId="6" fillId="0" borderId="14" xfId="0" applyFont="1" applyBorder="1" applyAlignment="1">
      <alignment horizontal="left" wrapText="1"/>
    </xf>
    <xf numFmtId="0" fontId="2" fillId="2" borderId="0" xfId="0" applyFont="1" applyFill="1" applyAlignment="1">
      <alignment horizontal="center"/>
    </xf>
    <xf numFmtId="0" fontId="3" fillId="5" borderId="5" xfId="0" applyFont="1" applyFill="1" applyBorder="1" applyAlignment="1">
      <alignment horizontal="center"/>
    </xf>
    <xf numFmtId="0" fontId="3" fillId="5" borderId="20" xfId="0" applyFont="1" applyFill="1" applyBorder="1" applyAlignment="1">
      <alignment horizontal="center"/>
    </xf>
    <xf numFmtId="0" fontId="3" fillId="5" borderId="21" xfId="0" applyFont="1" applyFill="1" applyBorder="1" applyAlignment="1">
      <alignment horizontal="center"/>
    </xf>
    <xf numFmtId="0" fontId="0" fillId="2" borderId="31" xfId="0" applyFill="1" applyBorder="1" applyAlignment="1">
      <alignment horizontal="center" vertical="center" wrapText="1"/>
    </xf>
    <xf numFmtId="9" fontId="2" fillId="9" borderId="13" xfId="1" applyFont="1" applyFill="1" applyBorder="1" applyAlignment="1">
      <alignment wrapText="1"/>
    </xf>
    <xf numFmtId="0" fontId="2" fillId="9" borderId="13" xfId="0" applyFont="1" applyFill="1" applyBorder="1"/>
    <xf numFmtId="9" fontId="2" fillId="10" borderId="13" xfId="1" applyFont="1" applyFill="1" applyBorder="1"/>
    <xf numFmtId="9" fontId="2" fillId="10" borderId="13" xfId="1" applyFont="1" applyFill="1" applyBorder="1" applyAlignment="1">
      <alignment wrapText="1"/>
    </xf>
    <xf numFmtId="0" fontId="2" fillId="6" borderId="17" xfId="0" applyFont="1" applyFill="1" applyBorder="1" applyAlignment="1">
      <alignment horizontal="center" wrapText="1"/>
    </xf>
    <xf numFmtId="0" fontId="2" fillId="6" borderId="15" xfId="0" applyFont="1" applyFill="1" applyBorder="1" applyAlignment="1">
      <alignment horizontal="center" wrapText="1"/>
    </xf>
    <xf numFmtId="9" fontId="2" fillId="0" borderId="0" xfId="0" applyNumberFormat="1" applyFont="1" applyBorder="1" applyAlignment="1">
      <alignment horizontal="right"/>
    </xf>
    <xf numFmtId="0" fontId="2" fillId="6" borderId="34" xfId="0" applyFont="1" applyFill="1" applyBorder="1" applyAlignment="1">
      <alignment horizontal="center"/>
    </xf>
    <xf numFmtId="9" fontId="2" fillId="0" borderId="35" xfId="0" applyNumberFormat="1" applyFont="1" applyBorder="1" applyAlignment="1">
      <alignment horizontal="right"/>
    </xf>
    <xf numFmtId="0" fontId="2" fillId="6" borderId="32" xfId="0" applyFont="1" applyFill="1" applyBorder="1" applyAlignment="1">
      <alignment horizontal="center"/>
    </xf>
    <xf numFmtId="0" fontId="2" fillId="6" borderId="33" xfId="0" applyFont="1" applyFill="1" applyBorder="1" applyAlignment="1">
      <alignment horizontal="center"/>
    </xf>
    <xf numFmtId="0" fontId="0" fillId="0" borderId="0" xfId="0" applyFill="1" applyBorder="1" applyAlignment="1">
      <alignment horizontal="right"/>
    </xf>
    <xf numFmtId="9" fontId="5" fillId="0" borderId="0" xfId="0" applyNumberFormat="1" applyFont="1" applyBorder="1" applyAlignment="1">
      <alignment horizontal="right"/>
    </xf>
    <xf numFmtId="0" fontId="2" fillId="2" borderId="1" xfId="0" applyFont="1" applyFill="1" applyBorder="1" applyAlignment="1">
      <alignment horizontal="center"/>
    </xf>
    <xf numFmtId="0" fontId="0" fillId="0" borderId="20" xfId="0" applyBorder="1"/>
    <xf numFmtId="0" fontId="2" fillId="5" borderId="20" xfId="0" applyFont="1" applyFill="1" applyBorder="1" applyAlignment="1">
      <alignment horizontal="center" vertical="center"/>
    </xf>
    <xf numFmtId="0" fontId="2" fillId="5" borderId="21" xfId="0" applyFont="1" applyFill="1" applyBorder="1" applyAlignment="1">
      <alignment horizontal="center" vertical="center"/>
    </xf>
    <xf numFmtId="0" fontId="2" fillId="9" borderId="36" xfId="0" applyFont="1" applyFill="1" applyBorder="1"/>
    <xf numFmtId="0" fontId="0" fillId="7" borderId="1" xfId="0" applyFill="1" applyBorder="1" applyAlignment="1">
      <alignment wrapText="1"/>
    </xf>
    <xf numFmtId="0" fontId="2" fillId="7" borderId="10" xfId="0" applyFont="1" applyFill="1" applyBorder="1"/>
    <xf numFmtId="0" fontId="2" fillId="6" borderId="1" xfId="0" applyFont="1" applyFill="1" applyBorder="1" applyAlignment="1">
      <alignment horizontal="center"/>
    </xf>
    <xf numFmtId="2" fontId="0" fillId="0" borderId="0" xfId="1" applyNumberFormat="1" applyFont="1" applyFill="1"/>
  </cellXfs>
  <cellStyles count="3">
    <cellStyle name="Normal" xfId="0" builtinId="0"/>
    <cellStyle name="Normal 2" xfId="2"/>
    <cellStyle name="Percent" xfId="1" builtinId="5"/>
  </cellStyles>
  <dxfs count="42">
    <dxf>
      <fill>
        <patternFill>
          <bgColor rgb="FFFF66FF"/>
        </patternFill>
      </fill>
    </dxf>
    <dxf>
      <fill>
        <patternFill>
          <bgColor rgb="FFCCFF99"/>
        </patternFill>
      </fill>
    </dxf>
    <dxf>
      <fill>
        <patternFill>
          <bgColor rgb="FFFF66FF"/>
        </patternFill>
      </fill>
    </dxf>
    <dxf>
      <fill>
        <patternFill>
          <bgColor rgb="FFCCFF99"/>
        </patternFill>
      </fill>
    </dxf>
    <dxf>
      <fill>
        <patternFill>
          <bgColor rgb="FFFF66FF"/>
        </patternFill>
      </fill>
    </dxf>
    <dxf>
      <fill>
        <patternFill>
          <bgColor rgb="FFCCFF99"/>
        </patternFill>
      </fill>
    </dxf>
    <dxf>
      <fill>
        <patternFill>
          <bgColor rgb="FFFF66FF"/>
        </patternFill>
      </fill>
    </dxf>
    <dxf>
      <fill>
        <patternFill>
          <bgColor rgb="FFCCFF99"/>
        </patternFill>
      </fill>
    </dxf>
    <dxf>
      <fill>
        <patternFill>
          <bgColor rgb="FFFF66FF"/>
        </patternFill>
      </fill>
    </dxf>
    <dxf>
      <fill>
        <patternFill>
          <bgColor rgb="FFCCFF99"/>
        </patternFill>
      </fill>
    </dxf>
    <dxf>
      <fill>
        <patternFill>
          <bgColor rgb="FFFF66FF"/>
        </patternFill>
      </fill>
    </dxf>
    <dxf>
      <fill>
        <patternFill>
          <bgColor rgb="FFCCFF99"/>
        </patternFill>
      </fill>
    </dxf>
    <dxf>
      <fill>
        <patternFill>
          <bgColor rgb="FFFF66FF"/>
        </patternFill>
      </fill>
    </dxf>
    <dxf>
      <fill>
        <patternFill>
          <bgColor rgb="FFCCFF99"/>
        </patternFill>
      </fill>
    </dxf>
    <dxf>
      <fill>
        <patternFill>
          <bgColor rgb="FFFF66FF"/>
        </patternFill>
      </fill>
    </dxf>
    <dxf>
      <fill>
        <patternFill>
          <bgColor rgb="FFCCFF99"/>
        </patternFill>
      </fill>
    </dxf>
    <dxf>
      <fill>
        <patternFill>
          <bgColor rgb="FFFF66FF"/>
        </patternFill>
      </fill>
    </dxf>
    <dxf>
      <fill>
        <patternFill>
          <bgColor rgb="FFCCFF99"/>
        </patternFill>
      </fill>
    </dxf>
    <dxf>
      <fill>
        <patternFill>
          <bgColor rgb="FFFF66FF"/>
        </patternFill>
      </fill>
    </dxf>
    <dxf>
      <fill>
        <patternFill>
          <bgColor rgb="FFCCFF99"/>
        </patternFill>
      </fill>
    </dxf>
    <dxf>
      <fill>
        <patternFill>
          <bgColor rgb="FFFF66FF"/>
        </patternFill>
      </fill>
    </dxf>
    <dxf>
      <fill>
        <patternFill>
          <bgColor rgb="FFCCFF99"/>
        </patternFill>
      </fill>
    </dxf>
    <dxf>
      <fill>
        <patternFill>
          <bgColor rgb="FFFF66FF"/>
        </patternFill>
      </fill>
    </dxf>
    <dxf>
      <fill>
        <patternFill>
          <bgColor rgb="FFCCFF99"/>
        </patternFill>
      </fill>
    </dxf>
    <dxf>
      <fill>
        <patternFill>
          <bgColor rgb="FFFF66FF"/>
        </patternFill>
      </fill>
    </dxf>
    <dxf>
      <fill>
        <patternFill>
          <bgColor rgb="FFCCFF99"/>
        </patternFill>
      </fill>
    </dxf>
    <dxf>
      <fill>
        <patternFill>
          <bgColor rgb="FFFF66FF"/>
        </patternFill>
      </fill>
    </dxf>
    <dxf>
      <fill>
        <patternFill>
          <bgColor rgb="FFCCFF99"/>
        </patternFill>
      </fill>
    </dxf>
    <dxf>
      <fill>
        <patternFill>
          <bgColor rgb="FFFF66FF"/>
        </patternFill>
      </fill>
    </dxf>
    <dxf>
      <fill>
        <patternFill>
          <bgColor rgb="FFCCFF99"/>
        </patternFill>
      </fill>
    </dxf>
    <dxf>
      <fill>
        <patternFill>
          <bgColor rgb="FFFF66FF"/>
        </patternFill>
      </fill>
    </dxf>
    <dxf>
      <fill>
        <patternFill>
          <bgColor rgb="FFCCFF99"/>
        </patternFill>
      </fill>
    </dxf>
    <dxf>
      <fill>
        <patternFill>
          <bgColor rgb="FFFF66FF"/>
        </patternFill>
      </fill>
    </dxf>
    <dxf>
      <fill>
        <patternFill>
          <bgColor rgb="FFCCFF99"/>
        </patternFill>
      </fill>
    </dxf>
    <dxf>
      <fill>
        <patternFill>
          <bgColor rgb="FFFF66FF"/>
        </patternFill>
      </fill>
    </dxf>
    <dxf>
      <fill>
        <patternFill>
          <bgColor rgb="FFCCFF99"/>
        </patternFill>
      </fill>
    </dxf>
    <dxf>
      <fill>
        <patternFill>
          <bgColor rgb="FFFF66FF"/>
        </patternFill>
      </fill>
    </dxf>
    <dxf>
      <fill>
        <patternFill>
          <bgColor rgb="FFCCFF99"/>
        </patternFill>
      </fill>
    </dxf>
    <dxf>
      <fill>
        <patternFill>
          <bgColor rgb="FFFF66FF"/>
        </patternFill>
      </fill>
    </dxf>
    <dxf>
      <fill>
        <patternFill>
          <bgColor rgb="FFCCFF99"/>
        </patternFill>
      </fill>
    </dxf>
    <dxf>
      <fill>
        <patternFill>
          <bgColor rgb="FFFF66FF"/>
        </patternFill>
      </fill>
    </dxf>
    <dxf>
      <fill>
        <patternFill>
          <bgColor rgb="FFCCFF99"/>
        </patternFill>
      </fill>
    </dxf>
  </dxfs>
  <tableStyles count="0" defaultTableStyle="TableStyleMedium2" defaultPivotStyle="PivotStyleLight16"/>
  <colors>
    <mruColors>
      <color rgb="FF99FF66"/>
      <color rgb="FFFFFF99"/>
      <color rgb="FF82FF43"/>
      <color rgb="FF66FF33"/>
      <color rgb="FF99FF33"/>
      <color rgb="FF86D749"/>
      <color rgb="FFFF66FF"/>
      <color rgb="FFCCFF99"/>
      <color rgb="FFFF99FF"/>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107830</xdr:colOff>
      <xdr:row>0</xdr:row>
      <xdr:rowOff>62901</xdr:rowOff>
    </xdr:from>
    <xdr:to>
      <xdr:col>1</xdr:col>
      <xdr:colOff>4232335</xdr:colOff>
      <xdr:row>0</xdr:row>
      <xdr:rowOff>1019786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96533" y="62901"/>
          <a:ext cx="4124505" cy="95688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24"/>
  <sheetViews>
    <sheetView topLeftCell="B1" zoomScale="106" zoomScaleNormal="106" zoomScalePageLayoutView="106" workbookViewId="0">
      <selection activeCell="B7" sqref="B7"/>
    </sheetView>
  </sheetViews>
  <sheetFormatPr defaultColWidth="8.85546875" defaultRowHeight="12.75" x14ac:dyDescent="0.2"/>
  <cols>
    <col min="1" max="1" width="2.85546875" style="84" customWidth="1"/>
    <col min="2" max="2" width="125" style="84" customWidth="1"/>
    <col min="3" max="3" width="66.42578125" style="85" customWidth="1"/>
    <col min="4" max="16384" width="8.85546875" style="84"/>
  </cols>
  <sheetData>
    <row r="1" spans="2:2" ht="81.75" customHeight="1" thickBot="1" x14ac:dyDescent="0.25">
      <c r="B1" s="95"/>
    </row>
    <row r="2" spans="2:2" ht="15.75" x14ac:dyDescent="0.2">
      <c r="B2" s="92" t="s">
        <v>81</v>
      </c>
    </row>
    <row r="3" spans="2:2" ht="120" x14ac:dyDescent="0.2">
      <c r="B3" s="86" t="s">
        <v>86</v>
      </c>
    </row>
    <row r="4" spans="2:2" x14ac:dyDescent="0.2">
      <c r="B4" s="87"/>
    </row>
    <row r="5" spans="2:2" ht="15.75" x14ac:dyDescent="0.2">
      <c r="B5" s="93" t="s">
        <v>82</v>
      </c>
    </row>
    <row r="6" spans="2:2" ht="21.75" customHeight="1" x14ac:dyDescent="0.2">
      <c r="B6" s="88" t="s">
        <v>83</v>
      </c>
    </row>
    <row r="7" spans="2:2" ht="21" customHeight="1" x14ac:dyDescent="0.2">
      <c r="B7" s="88" t="s">
        <v>84</v>
      </c>
    </row>
    <row r="8" spans="2:2" ht="16.5" customHeight="1" x14ac:dyDescent="0.2">
      <c r="B8" s="89"/>
    </row>
    <row r="9" spans="2:2" ht="17.25" customHeight="1" x14ac:dyDescent="0.25">
      <c r="B9" s="94" t="s">
        <v>85</v>
      </c>
    </row>
    <row r="10" spans="2:2" ht="60" x14ac:dyDescent="0.2">
      <c r="B10" s="90" t="s">
        <v>89</v>
      </c>
    </row>
    <row r="11" spans="2:2" ht="15.75" thickBot="1" x14ac:dyDescent="0.25">
      <c r="B11" s="91"/>
    </row>
    <row r="13" spans="2:2" s="85" customFormat="1" x14ac:dyDescent="0.2">
      <c r="B13" s="84" t="s">
        <v>90</v>
      </c>
    </row>
    <row r="24" ht="14.25" customHeight="1" x14ac:dyDescent="0.2"/>
  </sheetData>
  <sheetProtection formatCells="0" formatColumns="0" formatRows="0"/>
  <pageMargins left="0.7" right="0.7" top="0.75" bottom="0.75" header="0.3" footer="0.3"/>
  <pageSetup orientation="portrait"/>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2"/>
  <sheetViews>
    <sheetView tabSelected="1" topLeftCell="A19" zoomScale="130" zoomScaleNormal="130" workbookViewId="0">
      <selection activeCell="B28" sqref="B28"/>
    </sheetView>
  </sheetViews>
  <sheetFormatPr defaultRowHeight="15" x14ac:dyDescent="0.25"/>
  <cols>
    <col min="1" max="1" width="29.85546875" customWidth="1"/>
    <col min="2" max="5" width="17.7109375" style="1" customWidth="1"/>
    <col min="6" max="6" width="15.7109375" style="1" customWidth="1"/>
    <col min="7" max="8" width="15.7109375" customWidth="1"/>
  </cols>
  <sheetData>
    <row r="1" spans="1:7" ht="15.75" thickBot="1" x14ac:dyDescent="0.3"/>
    <row r="2" spans="1:7" x14ac:dyDescent="0.25">
      <c r="A2" s="99" t="s">
        <v>52</v>
      </c>
      <c r="B2" s="100"/>
      <c r="C2" s="100"/>
      <c r="D2" s="100"/>
      <c r="E2" s="100"/>
      <c r="F2" s="100"/>
      <c r="G2" s="101"/>
    </row>
    <row r="3" spans="1:7" x14ac:dyDescent="0.25">
      <c r="A3" s="40" t="s">
        <v>75</v>
      </c>
      <c r="B3" s="60"/>
      <c r="C3" s="60"/>
      <c r="D3" s="60"/>
      <c r="E3" s="60"/>
      <c r="F3" s="61"/>
      <c r="G3" s="45"/>
    </row>
    <row r="4" spans="1:7" x14ac:dyDescent="0.25">
      <c r="A4" s="40" t="s">
        <v>76</v>
      </c>
      <c r="B4" s="60"/>
      <c r="C4" s="60"/>
      <c r="D4" s="60"/>
      <c r="E4" s="60"/>
      <c r="F4" s="60"/>
      <c r="G4" s="45"/>
    </row>
    <row r="5" spans="1:7" x14ac:dyDescent="0.25">
      <c r="A5" s="33" t="s">
        <v>53</v>
      </c>
      <c r="B5" s="60"/>
      <c r="C5" s="60"/>
      <c r="D5" s="60"/>
      <c r="E5" s="60"/>
      <c r="F5" s="60"/>
      <c r="G5" s="45"/>
    </row>
    <row r="6" spans="1:7" ht="15.75" thickBot="1" x14ac:dyDescent="0.3">
      <c r="A6" s="81" t="s">
        <v>78</v>
      </c>
      <c r="B6" s="58"/>
      <c r="C6" s="58"/>
      <c r="D6" s="58"/>
      <c r="E6" s="58"/>
      <c r="F6" s="58"/>
      <c r="G6" s="49"/>
    </row>
    <row r="8" spans="1:7" ht="15.75" thickBot="1" x14ac:dyDescent="0.3"/>
    <row r="9" spans="1:7" x14ac:dyDescent="0.25">
      <c r="A9" s="82"/>
      <c r="B9" s="140" t="s">
        <v>74</v>
      </c>
      <c r="C9" s="140"/>
      <c r="D9" s="140"/>
      <c r="E9" s="140"/>
      <c r="F9" s="140"/>
      <c r="G9" s="141"/>
    </row>
    <row r="10" spans="1:7" x14ac:dyDescent="0.25">
      <c r="A10" s="40"/>
      <c r="B10" s="102" t="s">
        <v>8</v>
      </c>
      <c r="C10" s="102"/>
      <c r="D10" s="102"/>
      <c r="E10" s="102"/>
      <c r="F10" s="102"/>
      <c r="G10" s="103"/>
    </row>
    <row r="11" spans="1:7" ht="30" x14ac:dyDescent="0.25">
      <c r="A11" s="40"/>
      <c r="B11" s="2" t="s">
        <v>3</v>
      </c>
      <c r="C11" s="2" t="s">
        <v>4</v>
      </c>
      <c r="D11" s="2" t="s">
        <v>2</v>
      </c>
      <c r="E11" s="2" t="s">
        <v>5</v>
      </c>
      <c r="F11" s="2" t="s">
        <v>6</v>
      </c>
      <c r="G11" s="56" t="s">
        <v>7</v>
      </c>
    </row>
    <row r="12" spans="1:7" x14ac:dyDescent="0.25">
      <c r="A12" s="59" t="s">
        <v>0</v>
      </c>
      <c r="B12" s="55">
        <v>200</v>
      </c>
      <c r="C12" s="55">
        <v>75</v>
      </c>
      <c r="D12" s="55">
        <v>60</v>
      </c>
      <c r="E12" s="55">
        <v>20</v>
      </c>
      <c r="F12" s="55">
        <v>400</v>
      </c>
      <c r="G12" s="57">
        <f>SUM(B12:F12)</f>
        <v>755</v>
      </c>
    </row>
    <row r="13" spans="1:7" x14ac:dyDescent="0.25">
      <c r="A13" s="42" t="s">
        <v>1</v>
      </c>
      <c r="B13" s="143">
        <v>100</v>
      </c>
      <c r="C13" s="143">
        <v>50</v>
      </c>
      <c r="D13" s="143">
        <v>25</v>
      </c>
      <c r="E13" s="143">
        <v>8</v>
      </c>
      <c r="F13" s="143">
        <v>310</v>
      </c>
      <c r="G13" s="144">
        <f>SUM(B13:F13)</f>
        <v>493</v>
      </c>
    </row>
    <row r="14" spans="1:7" ht="15.75" thickBot="1" x14ac:dyDescent="0.3">
      <c r="A14" s="46" t="s">
        <v>46</v>
      </c>
      <c r="B14" s="125">
        <f>B13/B12</f>
        <v>0.5</v>
      </c>
      <c r="C14" s="125">
        <f t="shared" ref="C14:F14" si="0">C13/C12</f>
        <v>0.66666666666666663</v>
      </c>
      <c r="D14" s="125">
        <f t="shared" si="0"/>
        <v>0.41666666666666669</v>
      </c>
      <c r="E14" s="125">
        <f t="shared" si="0"/>
        <v>0.4</v>
      </c>
      <c r="F14" s="125">
        <f t="shared" si="0"/>
        <v>0.77500000000000002</v>
      </c>
      <c r="G14" s="125">
        <f>G13/G12</f>
        <v>0.65298013245033115</v>
      </c>
    </row>
    <row r="15" spans="1:7" x14ac:dyDescent="0.25">
      <c r="B15"/>
      <c r="C15"/>
      <c r="D15"/>
      <c r="E15"/>
      <c r="F15"/>
    </row>
    <row r="16" spans="1:7" x14ac:dyDescent="0.25">
      <c r="B16"/>
      <c r="C16"/>
      <c r="D16"/>
      <c r="E16"/>
      <c r="F16"/>
    </row>
    <row r="17" spans="1:8" ht="15.75" thickBot="1" x14ac:dyDescent="0.3"/>
    <row r="18" spans="1:8" x14ac:dyDescent="0.25">
      <c r="A18" s="39"/>
      <c r="B18" s="129" t="s">
        <v>8</v>
      </c>
      <c r="C18" s="130"/>
      <c r="D18" s="130"/>
      <c r="E18" s="130"/>
      <c r="F18" s="130"/>
      <c r="G18" s="130"/>
      <c r="H18" s="130"/>
    </row>
    <row r="19" spans="1:8" ht="30" x14ac:dyDescent="0.25">
      <c r="A19" s="40"/>
      <c r="B19" s="2" t="s">
        <v>3</v>
      </c>
      <c r="C19" s="2" t="s">
        <v>4</v>
      </c>
      <c r="D19" s="2" t="s">
        <v>2</v>
      </c>
      <c r="E19" s="2" t="s">
        <v>5</v>
      </c>
      <c r="F19" s="2" t="s">
        <v>6</v>
      </c>
      <c r="G19" s="2" t="s">
        <v>91</v>
      </c>
      <c r="H19" s="56" t="s">
        <v>7</v>
      </c>
    </row>
    <row r="20" spans="1:8" x14ac:dyDescent="0.25">
      <c r="A20" s="59" t="s">
        <v>0</v>
      </c>
      <c r="B20" s="55"/>
      <c r="C20" s="55"/>
      <c r="D20" s="55"/>
      <c r="E20" s="55"/>
      <c r="F20" s="55"/>
      <c r="G20" s="35"/>
      <c r="H20" s="57"/>
    </row>
    <row r="21" spans="1:8" x14ac:dyDescent="0.25">
      <c r="A21" s="42" t="s">
        <v>1</v>
      </c>
      <c r="B21" s="143"/>
      <c r="C21" s="143"/>
      <c r="D21" s="143"/>
      <c r="E21" s="143"/>
      <c r="F21" s="143"/>
      <c r="G21" s="62"/>
      <c r="H21" s="144"/>
    </row>
    <row r="22" spans="1:8" ht="15.75" thickBot="1" x14ac:dyDescent="0.3">
      <c r="A22" s="46" t="s">
        <v>46</v>
      </c>
      <c r="B22" s="125" t="e">
        <f>B21/B20</f>
        <v>#DIV/0!</v>
      </c>
      <c r="C22" s="125" t="e">
        <f t="shared" ref="C22:F22" si="1">C21/C20</f>
        <v>#DIV/0!</v>
      </c>
      <c r="D22" s="125" t="e">
        <f t="shared" si="1"/>
        <v>#DIV/0!</v>
      </c>
      <c r="E22" s="125" t="e">
        <f t="shared" si="1"/>
        <v>#DIV/0!</v>
      </c>
      <c r="F22" s="125" t="e">
        <f t="shared" si="1"/>
        <v>#DIV/0!</v>
      </c>
      <c r="G22" s="126" t="e">
        <f>G21/G20</f>
        <v>#DIV/0!</v>
      </c>
      <c r="H22" s="125" t="e">
        <f>H21/H20</f>
        <v>#DIV/0!</v>
      </c>
    </row>
    <row r="23" spans="1:8" x14ac:dyDescent="0.25">
      <c r="B23"/>
      <c r="C23"/>
      <c r="D23"/>
      <c r="E23"/>
      <c r="F23"/>
    </row>
    <row r="24" spans="1:8" x14ac:dyDescent="0.25">
      <c r="B24"/>
      <c r="C24"/>
      <c r="D24"/>
      <c r="E24"/>
      <c r="F24"/>
    </row>
    <row r="25" spans="1:8" ht="15.75" thickBot="1" x14ac:dyDescent="0.3">
      <c r="B25"/>
      <c r="C25"/>
      <c r="D25"/>
      <c r="E25"/>
      <c r="F25"/>
    </row>
    <row r="26" spans="1:8" x14ac:dyDescent="0.25">
      <c r="A26" s="139"/>
      <c r="B26" s="117" t="s">
        <v>95</v>
      </c>
      <c r="C26" s="117"/>
      <c r="D26" s="117"/>
      <c r="E26"/>
      <c r="F26"/>
    </row>
    <row r="27" spans="1:8" x14ac:dyDescent="0.25">
      <c r="B27" s="3" t="s">
        <v>100</v>
      </c>
      <c r="C27" s="3" t="s">
        <v>94</v>
      </c>
      <c r="D27" s="138" t="s">
        <v>7</v>
      </c>
      <c r="E27"/>
      <c r="F27"/>
    </row>
    <row r="28" spans="1:8" x14ac:dyDescent="0.25">
      <c r="A28" s="42" t="s">
        <v>9</v>
      </c>
      <c r="B28" s="35"/>
      <c r="C28" s="35"/>
      <c r="D28" s="35"/>
      <c r="E28"/>
      <c r="F28"/>
    </row>
    <row r="29" spans="1:8" x14ac:dyDescent="0.25">
      <c r="A29" s="42" t="s">
        <v>1</v>
      </c>
      <c r="B29" s="62"/>
      <c r="C29" s="62"/>
      <c r="D29" s="62"/>
    </row>
    <row r="30" spans="1:8" ht="15.75" thickBot="1" x14ac:dyDescent="0.3">
      <c r="A30" s="46" t="s">
        <v>46</v>
      </c>
      <c r="B30" s="125" t="e">
        <f>B29/B28</f>
        <v>#DIV/0!</v>
      </c>
      <c r="C30" s="125" t="e">
        <f t="shared" ref="C30" si="2">C29/C28</f>
        <v>#DIV/0!</v>
      </c>
      <c r="D30" s="142" t="e">
        <f>D29/D28</f>
        <v>#DIV/0!</v>
      </c>
    </row>
    <row r="31" spans="1:8" x14ac:dyDescent="0.25">
      <c r="B31"/>
      <c r="C31"/>
      <c r="D31"/>
    </row>
    <row r="32" spans="1:8" x14ac:dyDescent="0.25">
      <c r="B32"/>
      <c r="C32"/>
      <c r="D32"/>
    </row>
    <row r="33" spans="1:7" ht="15.75" thickBot="1" x14ac:dyDescent="0.3"/>
    <row r="34" spans="1:7" x14ac:dyDescent="0.25">
      <c r="A34" s="39"/>
      <c r="B34" s="96" t="s">
        <v>29</v>
      </c>
      <c r="C34" s="97"/>
      <c r="D34" s="97"/>
      <c r="E34" s="97"/>
      <c r="F34" s="97"/>
      <c r="G34" s="98"/>
    </row>
    <row r="35" spans="1:7" ht="30" x14ac:dyDescent="0.25">
      <c r="A35" s="40"/>
      <c r="B35" s="3" t="s">
        <v>47</v>
      </c>
      <c r="C35" s="3" t="s">
        <v>48</v>
      </c>
      <c r="D35" s="3" t="s">
        <v>49</v>
      </c>
      <c r="E35" s="3" t="s">
        <v>50</v>
      </c>
      <c r="F35" s="3" t="s">
        <v>51</v>
      </c>
      <c r="G35" s="41" t="s">
        <v>7</v>
      </c>
    </row>
    <row r="36" spans="1:7" x14ac:dyDescent="0.25">
      <c r="A36" s="59" t="s">
        <v>0</v>
      </c>
      <c r="B36" s="35"/>
      <c r="C36" s="35"/>
      <c r="D36" s="35"/>
      <c r="E36" s="35"/>
      <c r="F36" s="35"/>
      <c r="G36" s="57"/>
    </row>
    <row r="37" spans="1:7" x14ac:dyDescent="0.25">
      <c r="A37" s="42" t="s">
        <v>1</v>
      </c>
      <c r="B37" s="62"/>
      <c r="C37" s="62"/>
      <c r="D37" s="62"/>
      <c r="E37" s="62"/>
      <c r="F37" s="62"/>
      <c r="G37" s="144"/>
    </row>
    <row r="38" spans="1:7" ht="15.75" thickBot="1" x14ac:dyDescent="0.3">
      <c r="A38" s="46" t="s">
        <v>46</v>
      </c>
      <c r="B38" s="125" t="e">
        <f>B37/B36</f>
        <v>#DIV/0!</v>
      </c>
      <c r="C38" s="125" t="e">
        <f t="shared" ref="C38:G38" si="3">C37/C36</f>
        <v>#DIV/0!</v>
      </c>
      <c r="D38" s="125" t="e">
        <f t="shared" si="3"/>
        <v>#DIV/0!</v>
      </c>
      <c r="E38" s="125" t="e">
        <f t="shared" si="3"/>
        <v>#DIV/0!</v>
      </c>
      <c r="F38" s="125" t="e">
        <f t="shared" si="3"/>
        <v>#DIV/0!</v>
      </c>
      <c r="G38" s="125" t="e">
        <f t="shared" si="3"/>
        <v>#DIV/0!</v>
      </c>
    </row>
    <row r="41" spans="1:7" ht="15.75" thickBot="1" x14ac:dyDescent="0.3"/>
    <row r="42" spans="1:7" x14ac:dyDescent="0.25">
      <c r="A42" s="39"/>
      <c r="B42" s="96" t="s">
        <v>30</v>
      </c>
      <c r="C42" s="97"/>
      <c r="D42" s="97"/>
      <c r="E42" s="98"/>
    </row>
    <row r="43" spans="1:7" x14ac:dyDescent="0.25">
      <c r="A43" s="40"/>
      <c r="B43" s="3" t="s">
        <v>31</v>
      </c>
      <c r="C43" s="3" t="s">
        <v>32</v>
      </c>
      <c r="D43" s="3" t="s">
        <v>33</v>
      </c>
      <c r="E43" s="41" t="s">
        <v>7</v>
      </c>
    </row>
    <row r="44" spans="1:7" x14ac:dyDescent="0.25">
      <c r="A44" s="59" t="s">
        <v>0</v>
      </c>
      <c r="B44" s="35"/>
      <c r="C44" s="35"/>
      <c r="D44" s="35"/>
      <c r="E44" s="43"/>
    </row>
    <row r="45" spans="1:7" x14ac:dyDescent="0.25">
      <c r="A45" s="42" t="s">
        <v>1</v>
      </c>
      <c r="B45" s="62"/>
      <c r="C45" s="62"/>
      <c r="D45" s="62"/>
      <c r="E45" s="63"/>
    </row>
    <row r="46" spans="1:7" ht="15.75" thickBot="1" x14ac:dyDescent="0.3">
      <c r="A46" s="46" t="s">
        <v>46</v>
      </c>
      <c r="B46" s="127" t="e">
        <f>B45/B44</f>
        <v>#DIV/0!</v>
      </c>
      <c r="C46" s="127" t="e">
        <f t="shared" ref="C46:E46" si="4">C45/C44</f>
        <v>#DIV/0!</v>
      </c>
      <c r="D46" s="127" t="e">
        <f t="shared" si="4"/>
        <v>#DIV/0!</v>
      </c>
      <c r="E46" s="127" t="e">
        <f t="shared" si="4"/>
        <v>#DIV/0!</v>
      </c>
    </row>
    <row r="49" spans="1:5" ht="15.75" thickBot="1" x14ac:dyDescent="0.3"/>
    <row r="50" spans="1:5" x14ac:dyDescent="0.25">
      <c r="A50" s="39"/>
      <c r="B50" s="96" t="s">
        <v>34</v>
      </c>
      <c r="C50" s="97"/>
      <c r="D50" s="97"/>
      <c r="E50" s="98"/>
    </row>
    <row r="51" spans="1:5" x14ac:dyDescent="0.25">
      <c r="A51" s="40"/>
      <c r="B51" s="3" t="s">
        <v>42</v>
      </c>
      <c r="C51" s="3" t="s">
        <v>35</v>
      </c>
      <c r="D51" s="53" t="s">
        <v>43</v>
      </c>
      <c r="E51" s="41" t="s">
        <v>7</v>
      </c>
    </row>
    <row r="52" spans="1:5" x14ac:dyDescent="0.25">
      <c r="A52" s="59" t="s">
        <v>0</v>
      </c>
      <c r="B52" s="35"/>
      <c r="C52" s="35"/>
      <c r="D52" s="35"/>
      <c r="E52" s="43"/>
    </row>
    <row r="53" spans="1:5" x14ac:dyDescent="0.25">
      <c r="A53" s="42" t="s">
        <v>1</v>
      </c>
      <c r="B53" s="62"/>
      <c r="C53" s="62"/>
      <c r="D53" s="62"/>
      <c r="E53" s="63"/>
    </row>
    <row r="54" spans="1:5" ht="15.75" thickBot="1" x14ac:dyDescent="0.3">
      <c r="A54" s="46" t="s">
        <v>46</v>
      </c>
      <c r="B54" s="128" t="e">
        <f>B53/B52</f>
        <v>#DIV/0!</v>
      </c>
      <c r="C54" s="128" t="e">
        <f t="shared" ref="C54:E54" si="5">C53/C52</f>
        <v>#DIV/0!</v>
      </c>
      <c r="D54" s="128" t="e">
        <f t="shared" si="5"/>
        <v>#DIV/0!</v>
      </c>
      <c r="E54" s="128" t="e">
        <f t="shared" si="5"/>
        <v>#DIV/0!</v>
      </c>
    </row>
    <row r="57" spans="1:5" ht="15.75" thickBot="1" x14ac:dyDescent="0.3"/>
    <row r="58" spans="1:5" x14ac:dyDescent="0.25">
      <c r="A58" s="39"/>
      <c r="B58" s="96" t="s">
        <v>39</v>
      </c>
      <c r="C58" s="97"/>
      <c r="D58" s="97"/>
      <c r="E58" s="98"/>
    </row>
    <row r="59" spans="1:5" x14ac:dyDescent="0.25">
      <c r="A59" s="40"/>
      <c r="B59" s="3" t="s">
        <v>40</v>
      </c>
      <c r="C59" s="3" t="s">
        <v>41</v>
      </c>
      <c r="D59" s="53" t="s">
        <v>45</v>
      </c>
      <c r="E59" s="41" t="s">
        <v>7</v>
      </c>
    </row>
    <row r="60" spans="1:5" x14ac:dyDescent="0.25">
      <c r="A60" s="59" t="s">
        <v>0</v>
      </c>
      <c r="B60" s="35"/>
      <c r="C60" s="35"/>
      <c r="D60" s="35"/>
      <c r="E60" s="43"/>
    </row>
    <row r="61" spans="1:5" x14ac:dyDescent="0.25">
      <c r="A61" s="42" t="s">
        <v>1</v>
      </c>
      <c r="B61" s="62"/>
      <c r="C61" s="62"/>
      <c r="D61" s="62"/>
      <c r="E61" s="63"/>
    </row>
    <row r="62" spans="1:5" ht="15.75" thickBot="1" x14ac:dyDescent="0.3">
      <c r="A62" s="46" t="s">
        <v>46</v>
      </c>
      <c r="B62" s="128" t="e">
        <f>B61/B60</f>
        <v>#DIV/0!</v>
      </c>
      <c r="C62" s="128" t="e">
        <f t="shared" ref="C62:E62" si="6">C61/C60</f>
        <v>#DIV/0!</v>
      </c>
      <c r="D62" s="128" t="e">
        <f t="shared" si="6"/>
        <v>#DIV/0!</v>
      </c>
      <c r="E62" s="128" t="e">
        <f t="shared" si="6"/>
        <v>#DIV/0!</v>
      </c>
    </row>
  </sheetData>
  <mergeCells count="9">
    <mergeCell ref="B26:D26"/>
    <mergeCell ref="B58:E58"/>
    <mergeCell ref="A2:G2"/>
    <mergeCell ref="B10:G10"/>
    <mergeCell ref="B34:G34"/>
    <mergeCell ref="B42:E42"/>
    <mergeCell ref="B50:E50"/>
    <mergeCell ref="B18:H18"/>
    <mergeCell ref="B9:G9"/>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13"/>
  <sheetViews>
    <sheetView zoomScale="130" zoomScaleNormal="130" workbookViewId="0">
      <selection activeCell="J13" sqref="J1:X1048576"/>
    </sheetView>
  </sheetViews>
  <sheetFormatPr defaultRowHeight="15" x14ac:dyDescent="0.25"/>
  <cols>
    <col min="1" max="1" width="35.28515625" customWidth="1"/>
    <col min="2" max="5" width="16.7109375" customWidth="1"/>
    <col min="6" max="8" width="15.7109375" customWidth="1"/>
    <col min="9" max="9" width="11.5703125" customWidth="1"/>
    <col min="10" max="10" width="9.140625" hidden="1" customWidth="1"/>
    <col min="11" max="11" width="15.7109375" hidden="1" customWidth="1"/>
    <col min="12" max="12" width="9.140625" hidden="1" customWidth="1"/>
    <col min="13" max="14" width="18.28515625" style="11" hidden="1" customWidth="1"/>
    <col min="15" max="18" width="18.28515625" hidden="1" customWidth="1"/>
    <col min="19" max="22" width="18.28515625" style="33" hidden="1" customWidth="1"/>
    <col min="23" max="24" width="17.7109375" hidden="1" customWidth="1"/>
  </cols>
  <sheetData>
    <row r="1" spans="1:7" ht="15.75" thickBot="1" x14ac:dyDescent="0.3"/>
    <row r="2" spans="1:7" x14ac:dyDescent="0.25">
      <c r="A2" s="121" t="s">
        <v>52</v>
      </c>
      <c r="B2" s="122"/>
      <c r="C2" s="122"/>
      <c r="D2" s="122"/>
      <c r="E2" s="122"/>
      <c r="F2" s="122"/>
      <c r="G2" s="123"/>
    </row>
    <row r="3" spans="1:7" x14ac:dyDescent="0.25">
      <c r="A3" s="40" t="s">
        <v>77</v>
      </c>
      <c r="B3" s="60"/>
      <c r="C3" s="60"/>
      <c r="D3" s="60"/>
      <c r="E3" s="60"/>
      <c r="F3" s="60"/>
      <c r="G3" s="45"/>
    </row>
    <row r="4" spans="1:7" x14ac:dyDescent="0.25">
      <c r="A4" s="110" t="s">
        <v>92</v>
      </c>
      <c r="B4" s="111"/>
      <c r="C4" s="111"/>
      <c r="D4" s="111"/>
      <c r="E4" s="111"/>
      <c r="F4" s="111"/>
      <c r="G4" s="112"/>
    </row>
    <row r="5" spans="1:7" x14ac:dyDescent="0.25">
      <c r="A5" s="113"/>
      <c r="B5" s="111"/>
      <c r="C5" s="111"/>
      <c r="D5" s="111"/>
      <c r="E5" s="111"/>
      <c r="F5" s="111"/>
      <c r="G5" s="112"/>
    </row>
    <row r="6" spans="1:7" x14ac:dyDescent="0.25">
      <c r="A6" s="78"/>
      <c r="B6" s="79"/>
      <c r="C6" s="79"/>
      <c r="D6" s="79"/>
      <c r="E6" s="79"/>
      <c r="F6" s="79"/>
      <c r="G6" s="80"/>
    </row>
    <row r="7" spans="1:7" x14ac:dyDescent="0.25">
      <c r="A7" s="40" t="s">
        <v>76</v>
      </c>
      <c r="B7" s="60"/>
      <c r="C7" s="60"/>
      <c r="D7" s="60"/>
      <c r="E7" s="60"/>
      <c r="F7" s="60"/>
      <c r="G7" s="45"/>
    </row>
    <row r="8" spans="1:7" x14ac:dyDescent="0.25">
      <c r="A8" s="40" t="s">
        <v>88</v>
      </c>
      <c r="B8" s="60"/>
      <c r="C8" s="60"/>
      <c r="D8" s="60"/>
      <c r="E8" s="60"/>
      <c r="F8" s="60"/>
      <c r="G8" s="45"/>
    </row>
    <row r="9" spans="1:7" x14ac:dyDescent="0.25">
      <c r="A9" s="40"/>
      <c r="B9" s="60"/>
      <c r="C9" s="60"/>
      <c r="D9" s="60"/>
      <c r="E9" s="60"/>
      <c r="F9" s="60"/>
      <c r="G9" s="45"/>
    </row>
    <row r="10" spans="1:7" ht="15" customHeight="1" x14ac:dyDescent="0.25">
      <c r="A10" s="114" t="s">
        <v>93</v>
      </c>
      <c r="B10" s="115"/>
      <c r="C10" s="115"/>
      <c r="D10" s="115"/>
      <c r="E10" s="115"/>
      <c r="F10" s="115"/>
      <c r="G10" s="116"/>
    </row>
    <row r="11" spans="1:7" x14ac:dyDescent="0.25">
      <c r="A11" s="114"/>
      <c r="B11" s="115"/>
      <c r="C11" s="115"/>
      <c r="D11" s="115"/>
      <c r="E11" s="115"/>
      <c r="F11" s="115"/>
      <c r="G11" s="116"/>
    </row>
    <row r="12" spans="1:7" x14ac:dyDescent="0.25">
      <c r="A12" s="114"/>
      <c r="B12" s="115"/>
      <c r="C12" s="115"/>
      <c r="D12" s="115"/>
      <c r="E12" s="115"/>
      <c r="F12" s="115"/>
      <c r="G12" s="116"/>
    </row>
    <row r="13" spans="1:7" x14ac:dyDescent="0.25">
      <c r="A13" s="114"/>
      <c r="B13" s="115"/>
      <c r="C13" s="115"/>
      <c r="D13" s="115"/>
      <c r="E13" s="115"/>
      <c r="F13" s="115"/>
      <c r="G13" s="116"/>
    </row>
    <row r="14" spans="1:7" ht="15.75" thickBot="1" x14ac:dyDescent="0.3">
      <c r="A14" s="118" t="s">
        <v>80</v>
      </c>
      <c r="B14" s="118"/>
      <c r="C14" s="118"/>
      <c r="D14" s="118"/>
      <c r="E14" s="118"/>
      <c r="F14" s="118"/>
      <c r="G14" s="119"/>
    </row>
    <row r="15" spans="1:7" x14ac:dyDescent="0.25">
      <c r="A15" s="33"/>
    </row>
    <row r="16" spans="1:7" x14ac:dyDescent="0.25">
      <c r="A16" s="33"/>
    </row>
    <row r="17" spans="1:24" ht="15.75" thickBot="1" x14ac:dyDescent="0.3">
      <c r="A17" s="33"/>
    </row>
    <row r="18" spans="1:24" x14ac:dyDescent="0.25">
      <c r="A18" s="82"/>
      <c r="B18" s="100" t="s">
        <v>79</v>
      </c>
      <c r="C18" s="100"/>
      <c r="D18" s="100"/>
      <c r="E18" s="100"/>
      <c r="F18" s="100"/>
      <c r="G18" s="100"/>
      <c r="H18" s="100"/>
    </row>
    <row r="19" spans="1:24" x14ac:dyDescent="0.25">
      <c r="A19" s="83"/>
      <c r="B19" s="134" t="s">
        <v>8</v>
      </c>
      <c r="C19" s="135"/>
      <c r="D19" s="135"/>
      <c r="E19" s="135"/>
      <c r="F19" s="135"/>
      <c r="G19" s="135"/>
      <c r="H19" s="135"/>
      <c r="K19" s="69" t="s">
        <v>54</v>
      </c>
      <c r="M19" s="104" t="s">
        <v>21</v>
      </c>
      <c r="N19" s="105"/>
      <c r="O19" s="106" t="s">
        <v>22</v>
      </c>
      <c r="P19" s="105"/>
      <c r="Q19" s="106" t="s">
        <v>2</v>
      </c>
      <c r="R19" s="105"/>
      <c r="S19" s="106" t="s">
        <v>23</v>
      </c>
      <c r="T19" s="105"/>
      <c r="U19" s="106" t="s">
        <v>6</v>
      </c>
      <c r="V19" s="105"/>
      <c r="W19" s="106" t="s">
        <v>91</v>
      </c>
      <c r="X19" s="120"/>
    </row>
    <row r="20" spans="1:24" ht="30" x14ac:dyDescent="0.25">
      <c r="A20" s="66"/>
      <c r="B20" s="3" t="s">
        <v>3</v>
      </c>
      <c r="C20" s="3" t="s">
        <v>4</v>
      </c>
      <c r="D20" s="3" t="s">
        <v>2</v>
      </c>
      <c r="E20" s="3" t="s">
        <v>5</v>
      </c>
      <c r="F20" s="3" t="s">
        <v>6</v>
      </c>
      <c r="G20" s="124" t="s">
        <v>91</v>
      </c>
      <c r="H20" s="41" t="s">
        <v>7</v>
      </c>
      <c r="K20" s="72">
        <f>_xlfn.CHISQ.TEST(B22:G22,K22:K27)</f>
        <v>2.1901793283439421E-2</v>
      </c>
      <c r="M20" s="12" t="s">
        <v>13</v>
      </c>
      <c r="N20" s="13" t="s">
        <v>14</v>
      </c>
      <c r="O20" s="22" t="s">
        <v>13</v>
      </c>
      <c r="P20" s="23" t="s">
        <v>14</v>
      </c>
      <c r="Q20" s="22" t="s">
        <v>13</v>
      </c>
      <c r="R20" s="23" t="s">
        <v>14</v>
      </c>
      <c r="S20" s="22" t="s">
        <v>13</v>
      </c>
      <c r="T20" s="23" t="s">
        <v>14</v>
      </c>
      <c r="U20" s="22" t="s">
        <v>13</v>
      </c>
      <c r="V20" s="23" t="s">
        <v>14</v>
      </c>
      <c r="W20" t="s">
        <v>13</v>
      </c>
      <c r="X20" t="s">
        <v>14</v>
      </c>
    </row>
    <row r="21" spans="1:24" x14ac:dyDescent="0.25">
      <c r="A21" s="42" t="s">
        <v>9</v>
      </c>
      <c r="B21" s="35">
        <v>1628</v>
      </c>
      <c r="C21" s="35">
        <v>382</v>
      </c>
      <c r="D21" s="35">
        <v>461</v>
      </c>
      <c r="E21" s="35">
        <v>159</v>
      </c>
      <c r="F21" s="35">
        <v>3645</v>
      </c>
      <c r="G21" s="35">
        <v>235</v>
      </c>
      <c r="H21" s="43">
        <f>SUM(B21:G21)</f>
        <v>6510</v>
      </c>
      <c r="I21" s="5"/>
      <c r="K21" s="77" t="s">
        <v>60</v>
      </c>
      <c r="M21" s="14">
        <f>B21/H21</f>
        <v>0.25007680491551459</v>
      </c>
      <c r="N21" s="15">
        <v>90</v>
      </c>
      <c r="O21" s="24">
        <f>C21/H21</f>
        <v>5.8678955453149002E-2</v>
      </c>
      <c r="P21" s="25">
        <v>90</v>
      </c>
      <c r="Q21" s="24">
        <f>D21/H21</f>
        <v>7.0814132104454683E-2</v>
      </c>
      <c r="R21" s="25">
        <v>90</v>
      </c>
      <c r="S21" s="24">
        <f>E21/H21</f>
        <v>2.4423963133640553E-2</v>
      </c>
      <c r="T21" s="25">
        <v>90</v>
      </c>
      <c r="U21" s="24">
        <f>F21/H21</f>
        <v>0.55990783410138245</v>
      </c>
      <c r="V21" s="25">
        <v>90</v>
      </c>
      <c r="W21" s="5">
        <f>G21/H21</f>
        <v>3.6098310291858678E-2</v>
      </c>
      <c r="X21">
        <v>90</v>
      </c>
    </row>
    <row r="22" spans="1:24" x14ac:dyDescent="0.25">
      <c r="A22" s="42" t="s">
        <v>1</v>
      </c>
      <c r="B22" s="62">
        <f>'Response Rate'!B13</f>
        <v>100</v>
      </c>
      <c r="C22" s="62">
        <f>'Response Rate'!C13</f>
        <v>50</v>
      </c>
      <c r="D22" s="62">
        <f>'Response Rate'!D13</f>
        <v>25</v>
      </c>
      <c r="E22" s="62">
        <f>'Response Rate'!E13</f>
        <v>8</v>
      </c>
      <c r="F22" s="62">
        <f>'Response Rate'!F13</f>
        <v>310</v>
      </c>
      <c r="G22" s="62">
        <v>17</v>
      </c>
      <c r="H22" s="63">
        <f>SUM(B22:G22)</f>
        <v>510</v>
      </c>
      <c r="I22" s="10"/>
      <c r="J22" t="s">
        <v>55</v>
      </c>
      <c r="K22" s="146">
        <f>H22*B24</f>
        <v>127.53917050691244</v>
      </c>
      <c r="M22" s="14">
        <f>B22/H22</f>
        <v>0.19607843137254902</v>
      </c>
      <c r="N22" s="16" t="s">
        <v>15</v>
      </c>
      <c r="O22" s="24">
        <f>C22/H22</f>
        <v>9.8039215686274508E-2</v>
      </c>
      <c r="P22" s="26" t="s">
        <v>15</v>
      </c>
      <c r="Q22" s="24">
        <f>D22/H22</f>
        <v>4.9019607843137254E-2</v>
      </c>
      <c r="R22" s="26" t="s">
        <v>15</v>
      </c>
      <c r="S22" s="24">
        <f>E22/H22</f>
        <v>1.5686274509803921E-2</v>
      </c>
      <c r="T22" s="26" t="s">
        <v>15</v>
      </c>
      <c r="U22" s="24">
        <f>F22/H22</f>
        <v>0.60784313725490191</v>
      </c>
      <c r="V22" s="26" t="s">
        <v>15</v>
      </c>
      <c r="W22" s="5">
        <f>G22/H22</f>
        <v>3.3333333333333333E-2</v>
      </c>
      <c r="X22" t="s">
        <v>15</v>
      </c>
    </row>
    <row r="23" spans="1:24" x14ac:dyDescent="0.25">
      <c r="A23" s="44"/>
      <c r="B23" s="33"/>
      <c r="C23" s="33"/>
      <c r="D23" s="33"/>
      <c r="E23" s="33"/>
      <c r="F23" s="33"/>
      <c r="H23" s="45"/>
      <c r="J23" t="s">
        <v>56</v>
      </c>
      <c r="K23" s="146">
        <f>H22*C25</f>
        <v>50</v>
      </c>
      <c r="M23" s="17">
        <f>M21-M22</f>
        <v>5.3998373542965578E-2</v>
      </c>
      <c r="N23" s="18">
        <f>IF(ISNUMBER(N25),(NORMSINV((N21+(100-N21)/2)/100))*N25,"n/a")</f>
        <v>3.0235321000839924E-2</v>
      </c>
      <c r="O23" s="27">
        <f>O21-O22</f>
        <v>-3.9360260233125506E-2</v>
      </c>
      <c r="P23" s="28">
        <f>IF(ISNUMBER(P25),(NORMSINV((P21+(100-P21)/2)/100))*P25,"n/a")</f>
        <v>2.218248781533199E-2</v>
      </c>
      <c r="Q23" s="27">
        <f>Q21-Q22</f>
        <v>2.1794524261317429E-2</v>
      </c>
      <c r="R23" s="31">
        <f>IF(ISNUMBER(R25),(NORMSINV((R21+(100-R21)/2)/100))*R25,"n/a")</f>
        <v>1.6572479050685027E-2</v>
      </c>
      <c r="S23" s="27">
        <f>S21-S22</f>
        <v>8.7376886238366321E-3</v>
      </c>
      <c r="T23" s="31">
        <f>IF(ISNUMBER(T25),(NORMSINV((T21+(100-T21)/2)/100))*T25,"n/a")</f>
        <v>9.5818985227522028E-3</v>
      </c>
      <c r="U23" s="27">
        <f>U21-U22</f>
        <v>-4.793530315351946E-2</v>
      </c>
      <c r="V23" s="31">
        <f>IF(ISNUMBER(V25),(NORMSINV((V21+(100-V21)/2)/100))*V25,"n/a")</f>
        <v>3.697238150208372E-2</v>
      </c>
      <c r="W23" s="5">
        <f>W21-W22</f>
        <v>2.7649769585253448E-3</v>
      </c>
      <c r="X23" s="5">
        <f>IF(ISNUMBER(X25),(NORMSINV((X21+(100-X21)/2)/100))*X25,"n/a")</f>
        <v>1.3616141253629574E-2</v>
      </c>
    </row>
    <row r="24" spans="1:24" x14ac:dyDescent="0.25">
      <c r="A24" s="42" t="s">
        <v>19</v>
      </c>
      <c r="B24" s="64">
        <f>B21/H21</f>
        <v>0.25007680491551459</v>
      </c>
      <c r="C24" s="64">
        <f>C21/H21</f>
        <v>5.8678955453149002E-2</v>
      </c>
      <c r="D24" s="64">
        <f>D21/H21</f>
        <v>7.0814132104454683E-2</v>
      </c>
      <c r="E24" s="64">
        <f>E21/H21</f>
        <v>2.4423963133640553E-2</v>
      </c>
      <c r="F24" s="64">
        <f>F21/H21</f>
        <v>0.55990783410138245</v>
      </c>
      <c r="G24" s="65">
        <f>G21/H21</f>
        <v>3.6098310291858678E-2</v>
      </c>
      <c r="H24" s="45"/>
      <c r="J24" t="s">
        <v>57</v>
      </c>
      <c r="K24" s="146">
        <f>H22*D24</f>
        <v>36.115207373271886</v>
      </c>
      <c r="M24" s="17"/>
      <c r="N24" s="18" t="s">
        <v>18</v>
      </c>
      <c r="O24" s="29"/>
      <c r="P24" s="30" t="s">
        <v>18</v>
      </c>
      <c r="Q24" s="29"/>
      <c r="R24" s="30" t="s">
        <v>18</v>
      </c>
      <c r="S24" s="29"/>
      <c r="T24" s="30" t="s">
        <v>18</v>
      </c>
      <c r="U24" s="34"/>
      <c r="V24" s="28" t="s">
        <v>18</v>
      </c>
      <c r="X24" t="s">
        <v>18</v>
      </c>
    </row>
    <row r="25" spans="1:24" x14ac:dyDescent="0.25">
      <c r="A25" s="42" t="s">
        <v>20</v>
      </c>
      <c r="B25" s="64">
        <f>B22/H22</f>
        <v>0.19607843137254902</v>
      </c>
      <c r="C25" s="64">
        <f>C22/H22</f>
        <v>9.8039215686274508E-2</v>
      </c>
      <c r="D25" s="64">
        <f>D22/H22</f>
        <v>4.9019607843137254E-2</v>
      </c>
      <c r="E25" s="64">
        <f>E22/H22</f>
        <v>1.5686274509803921E-2</v>
      </c>
      <c r="F25" s="64">
        <f>F22/H22</f>
        <v>0.60784313725490191</v>
      </c>
      <c r="G25" s="65">
        <f>G22/H22</f>
        <v>3.3333333333333333E-2</v>
      </c>
      <c r="H25" s="45"/>
      <c r="J25" t="s">
        <v>58</v>
      </c>
      <c r="K25" s="146">
        <f>H22*E24</f>
        <v>12.456221198156681</v>
      </c>
      <c r="M25" s="17"/>
      <c r="N25" s="19">
        <f>IF(AND(ISNUMBER(M21),ISNUMBER(M22)),SQRT(M21*(1-M21)/H21+M22*(1-M22)/H22),"n/a")</f>
        <v>1.8381769967506029E-2</v>
      </c>
      <c r="O25" s="22"/>
      <c r="P25" s="31">
        <f>IF(AND(ISNUMBER(O21),ISNUMBER(O22)),SQRT(O21*(1-O21)/H21+O22*(1-O22)/H22),"n/a")</f>
        <v>1.3485995016130663E-2</v>
      </c>
      <c r="Q25" s="22"/>
      <c r="R25" s="31">
        <f>IF(AND(ISNUMBER(Q21),ISNUMBER(Q22)),SQRT(Q21*(1-Q21)/H21+Q22*(1-Q22)/H22),"n/a")</f>
        <v>1.0075351860578636E-2</v>
      </c>
      <c r="S25" s="22"/>
      <c r="T25" s="31">
        <f>IF(AND(ISNUMBER(S21),ISNUMBER(S22)),SQRT(S21*(1-S21)/H21+S22*(1-S22)/H22),"n/a")</f>
        <v>5.8253806695924924E-3</v>
      </c>
      <c r="U25" s="22"/>
      <c r="V25" s="31">
        <f>IF(AND(ISNUMBER(U21),ISNUMBER(U22)),SQRT(U21*(1-U21)/H21+U22*(1-U22)/H22),"n/a")</f>
        <v>2.2477611926240124E-2</v>
      </c>
      <c r="X25" s="5">
        <f>IF(AND(ISNUMBER(W21),ISNUMBER(W22)),SQRT(W21*(1-W21)/H21+W22*(1-W22)/H22),"n/a")</f>
        <v>8.278026099419784E-3</v>
      </c>
    </row>
    <row r="26" spans="1:24" x14ac:dyDescent="0.25">
      <c r="A26" s="42" t="s">
        <v>10</v>
      </c>
      <c r="B26" s="65">
        <f>B25-B24</f>
        <v>-5.3998373542965578E-2</v>
      </c>
      <c r="C26" s="65">
        <f t="shared" ref="C26:F26" si="0">C25-C24</f>
        <v>3.9360260233125506E-2</v>
      </c>
      <c r="D26" s="65">
        <f t="shared" si="0"/>
        <v>-2.1794524261317429E-2</v>
      </c>
      <c r="E26" s="65">
        <f t="shared" si="0"/>
        <v>-8.7376886238366321E-3</v>
      </c>
      <c r="F26" s="65">
        <f t="shared" si="0"/>
        <v>4.793530315351946E-2</v>
      </c>
      <c r="G26" s="65">
        <f>G25-G24</f>
        <v>-2.7649769585253448E-3</v>
      </c>
      <c r="H26" s="132" t="s">
        <v>69</v>
      </c>
      <c r="J26" t="s">
        <v>59</v>
      </c>
      <c r="K26" s="146">
        <f>H22*F24</f>
        <v>285.55299539170505</v>
      </c>
      <c r="M26" s="14" t="s">
        <v>11</v>
      </c>
      <c r="N26" s="20" t="s">
        <v>12</v>
      </c>
      <c r="O26" s="24" t="s">
        <v>11</v>
      </c>
      <c r="P26" s="32" t="s">
        <v>12</v>
      </c>
      <c r="Q26" s="24" t="s">
        <v>11</v>
      </c>
      <c r="R26" s="32" t="s">
        <v>12</v>
      </c>
      <c r="S26" s="24" t="s">
        <v>11</v>
      </c>
      <c r="T26" s="32" t="s">
        <v>12</v>
      </c>
      <c r="U26" s="24" t="s">
        <v>11</v>
      </c>
      <c r="V26" s="32" t="s">
        <v>12</v>
      </c>
      <c r="W26" t="s">
        <v>11</v>
      </c>
      <c r="X26" t="s">
        <v>12</v>
      </c>
    </row>
    <row r="27" spans="1:24" ht="15.75" thickBot="1" x14ac:dyDescent="0.3">
      <c r="A27" s="46" t="s">
        <v>87</v>
      </c>
      <c r="B27" s="47" t="str">
        <f>IF(N29="","",IF(N29&lt;=0.05, "No", "Yes"))</f>
        <v>No</v>
      </c>
      <c r="C27" s="71" t="str">
        <f>IF(P29="","",IF(P29&lt;=0.05, "No", "Yes"))</f>
        <v>No</v>
      </c>
      <c r="D27" s="48" t="str">
        <f>IF(R29="","",IF(R29&lt;=0.05, "No", "Yes"))</f>
        <v>No</v>
      </c>
      <c r="E27" s="48" t="str">
        <f>IF(T29="","",IF(T29&lt;=0.05, "No", "Yes"))</f>
        <v>Yes</v>
      </c>
      <c r="F27" s="48" t="str">
        <f>IF(V29="","",IF(V29&lt;=0.05, "No", "Yes"))</f>
        <v>No</v>
      </c>
      <c r="G27" s="48" t="str">
        <f>IF(X29="","",IF(X29&lt;=0.05, "No", "Yes"))</f>
        <v>Yes</v>
      </c>
      <c r="H27" s="133" t="str">
        <f>IF(K20="","",IF(K20&lt;=0.05, "No", "Yes"))</f>
        <v>No</v>
      </c>
      <c r="J27" t="s">
        <v>96</v>
      </c>
      <c r="K27" s="146">
        <f>H22*G24</f>
        <v>18.410138248847925</v>
      </c>
      <c r="M27" s="21">
        <f>IF(ISNUMBER(N23),M23-N23,"n/a")</f>
        <v>2.3763052542125653E-2</v>
      </c>
      <c r="N27" s="18">
        <f>IF(ISNUMBER(N23),M23+N23,"n/a")</f>
        <v>8.4233694543805498E-2</v>
      </c>
      <c r="O27" s="27">
        <f>IF(ISNUMBER(P23),O23-P23,"n/a")</f>
        <v>-6.1542748048457496E-2</v>
      </c>
      <c r="P27" s="31">
        <f>IF(ISNUMBER(P23),O23+P23,"n/a")</f>
        <v>-1.7177772417793516E-2</v>
      </c>
      <c r="Q27" s="27">
        <f>IF(ISNUMBER(R23),Q23-R23,"n/a")</f>
        <v>5.222045210632402E-3</v>
      </c>
      <c r="R27" s="31">
        <f>IF(ISNUMBER(R23),Q23+R23,"n/a")</f>
        <v>3.8367003312002455E-2</v>
      </c>
      <c r="S27" s="22">
        <f>IF(ISNUMBER(T23),S23-T23,"n/a")</f>
        <v>-8.4420989891557073E-4</v>
      </c>
      <c r="T27" s="23">
        <f>IF(ISNUMBER(T23),S23+T23,"n/a")</f>
        <v>1.8319587146588837E-2</v>
      </c>
      <c r="U27" s="27">
        <f>IF(ISNUMBER(V23),U23-V23,"n/a")</f>
        <v>-8.490768465560318E-2</v>
      </c>
      <c r="V27" s="31">
        <f>IF(ISNUMBER(V23),U23+V23,"n/a")</f>
        <v>-1.0962921651435739E-2</v>
      </c>
      <c r="W27" s="5">
        <f>IF(ISNUMBER(X23),W23-X23,"n/a")</f>
        <v>-1.0851164295104229E-2</v>
      </c>
      <c r="X27" s="5">
        <f>IF(ISNUMBER(X23),W23+X23,"n/a")</f>
        <v>1.6381118212154919E-2</v>
      </c>
    </row>
    <row r="28" spans="1:24" x14ac:dyDescent="0.25">
      <c r="M28" s="12" t="s">
        <v>16</v>
      </c>
      <c r="N28" s="13" t="s">
        <v>17</v>
      </c>
      <c r="O28" s="22" t="s">
        <v>16</v>
      </c>
      <c r="P28" s="23" t="s">
        <v>17</v>
      </c>
      <c r="Q28" s="22" t="s">
        <v>16</v>
      </c>
      <c r="R28" s="23" t="s">
        <v>17</v>
      </c>
      <c r="S28" s="22" t="s">
        <v>16</v>
      </c>
      <c r="T28" s="23" t="s">
        <v>17</v>
      </c>
      <c r="U28" s="22" t="s">
        <v>16</v>
      </c>
      <c r="V28" s="23" t="s">
        <v>17</v>
      </c>
      <c r="W28" t="s">
        <v>16</v>
      </c>
      <c r="X28" t="s">
        <v>17</v>
      </c>
    </row>
    <row r="29" spans="1:24" x14ac:dyDescent="0.25">
      <c r="M29" s="12">
        <f>M23/N25</f>
        <v>2.9376046832497642</v>
      </c>
      <c r="N29" s="18">
        <f>IF(ISNUMBER(M29),IF(M29&gt;0,2*(1-NORMSDIST(M29)),2*NORMSDIST(M29)),"n/a")</f>
        <v>3.3075848370742733E-3</v>
      </c>
      <c r="O29" s="27">
        <f>O23/P25</f>
        <v>-2.918602608561438</v>
      </c>
      <c r="P29" s="31">
        <f>IF(ISNUMBER(O29),IF(O29&gt;0,2*(1-NORMSDIST(O29)),2*NORMSDIST(O29)),"n/a")</f>
        <v>3.5160413723522997E-3</v>
      </c>
      <c r="Q29" s="27">
        <f>Q23/R25</f>
        <v>2.1631526683045044</v>
      </c>
      <c r="R29" s="31">
        <f>IF(ISNUMBER(Q29),IF(Q29&gt;0,2*(1-NORMSDIST(Q29)),2*NORMSDIST(Q29)),"n/a")</f>
        <v>3.0529439324534779E-2</v>
      </c>
      <c r="S29" s="27">
        <f>S23/T25</f>
        <v>1.4999343595596932</v>
      </c>
      <c r="T29" s="31">
        <f>IF(ISNUMBER(S29),IF(S29&gt;0,2*(1-NORMSDIST(S29)),2*NORMSDIST(S29)),"n/a")</f>
        <v>0.13363140655881756</v>
      </c>
      <c r="U29" s="27">
        <f>U23/V25</f>
        <v>-2.1325798893057808</v>
      </c>
      <c r="V29" s="31">
        <f>IF(ISNUMBER(U29),IF(U29&gt;0,2*(1-NORMSDIST(U29)),2*NORMSDIST(U29)),"n/a")</f>
        <v>3.2959204510251992E-2</v>
      </c>
      <c r="W29" s="5">
        <f>W23/X25</f>
        <v>0.33401404215422142</v>
      </c>
      <c r="X29" s="5">
        <f>IF(ISNUMBER(W29),IF(W29&gt;0,2*(1-NORMSDIST(W29)),2*NORMSDIST(W29)),"n/a")</f>
        <v>0.73836896250356143</v>
      </c>
    </row>
    <row r="30" spans="1:24" x14ac:dyDescent="0.25">
      <c r="M30" s="12"/>
      <c r="N30" s="18"/>
      <c r="O30" s="27"/>
      <c r="P30" s="31"/>
      <c r="Q30" s="27"/>
      <c r="R30" s="31"/>
      <c r="S30" s="27"/>
      <c r="T30" s="31"/>
      <c r="U30" s="27"/>
      <c r="V30" s="31"/>
    </row>
    <row r="31" spans="1:24" x14ac:dyDescent="0.25">
      <c r="M31" s="12"/>
      <c r="N31" s="18"/>
      <c r="O31" s="27"/>
      <c r="P31" s="31"/>
      <c r="Q31" s="27"/>
      <c r="R31" s="31"/>
      <c r="S31" s="27"/>
      <c r="T31" s="31"/>
      <c r="U31" s="27"/>
      <c r="V31" s="31"/>
    </row>
    <row r="32" spans="1:24" ht="15.75" thickBot="1" x14ac:dyDescent="0.3">
      <c r="M32" s="12"/>
      <c r="N32" s="18"/>
      <c r="O32" s="27"/>
      <c r="P32" s="31"/>
      <c r="Q32" s="27"/>
      <c r="R32" s="31"/>
      <c r="S32" s="27"/>
      <c r="T32" s="31"/>
      <c r="U32" s="27"/>
      <c r="V32" s="31"/>
    </row>
    <row r="33" spans="1:24" x14ac:dyDescent="0.25">
      <c r="A33" s="67"/>
      <c r="B33" s="96" t="s">
        <v>8</v>
      </c>
      <c r="C33" s="97"/>
      <c r="D33" s="97"/>
      <c r="E33" s="97"/>
      <c r="F33" s="97"/>
      <c r="G33" s="97"/>
      <c r="H33" s="97"/>
      <c r="K33" s="69" t="s">
        <v>54</v>
      </c>
      <c r="M33" s="104" t="s">
        <v>21</v>
      </c>
      <c r="N33" s="105"/>
      <c r="O33" s="106" t="s">
        <v>22</v>
      </c>
      <c r="P33" s="105"/>
      <c r="Q33" s="106" t="s">
        <v>2</v>
      </c>
      <c r="R33" s="105"/>
      <c r="S33" s="106" t="s">
        <v>23</v>
      </c>
      <c r="T33" s="105"/>
      <c r="U33" s="106" t="s">
        <v>6</v>
      </c>
      <c r="V33" s="105"/>
      <c r="W33" s="106" t="s">
        <v>91</v>
      </c>
      <c r="X33" s="120"/>
    </row>
    <row r="34" spans="1:24" ht="30" x14ac:dyDescent="0.25">
      <c r="A34" s="66"/>
      <c r="B34" s="3" t="s">
        <v>3</v>
      </c>
      <c r="C34" s="3" t="s">
        <v>4</v>
      </c>
      <c r="D34" s="3" t="s">
        <v>2</v>
      </c>
      <c r="E34" s="3" t="s">
        <v>5</v>
      </c>
      <c r="F34" s="3" t="s">
        <v>6</v>
      </c>
      <c r="G34" s="2" t="s">
        <v>91</v>
      </c>
      <c r="H34" s="41" t="s">
        <v>7</v>
      </c>
      <c r="K34" s="72" t="e">
        <f>_xlfn.CHISQ.TEST(B36:G36,K36:K41)</f>
        <v>#DIV/0!</v>
      </c>
      <c r="M34" s="12" t="s">
        <v>13</v>
      </c>
      <c r="N34" s="13" t="s">
        <v>14</v>
      </c>
      <c r="O34" s="22" t="s">
        <v>13</v>
      </c>
      <c r="P34" s="23" t="s">
        <v>14</v>
      </c>
      <c r="Q34" s="22" t="s">
        <v>13</v>
      </c>
      <c r="R34" s="23" t="s">
        <v>14</v>
      </c>
      <c r="S34" s="22" t="s">
        <v>13</v>
      </c>
      <c r="T34" s="23" t="s">
        <v>14</v>
      </c>
      <c r="U34" s="22" t="s">
        <v>13</v>
      </c>
      <c r="V34" s="23" t="s">
        <v>14</v>
      </c>
      <c r="W34" t="s">
        <v>13</v>
      </c>
      <c r="X34" t="s">
        <v>14</v>
      </c>
    </row>
    <row r="35" spans="1:24" x14ac:dyDescent="0.25">
      <c r="A35" s="42" t="s">
        <v>9</v>
      </c>
      <c r="B35" s="35">
        <v>1628</v>
      </c>
      <c r="C35" s="35">
        <v>382</v>
      </c>
      <c r="D35" s="35">
        <v>461</v>
      </c>
      <c r="E35" s="35">
        <v>159</v>
      </c>
      <c r="F35" s="35">
        <v>3645</v>
      </c>
      <c r="G35" s="35">
        <v>235</v>
      </c>
      <c r="H35" s="43">
        <f>SUM(B35:G35)</f>
        <v>6510</v>
      </c>
      <c r="K35" s="77" t="s">
        <v>60</v>
      </c>
      <c r="M35" s="14">
        <f>B35/H35</f>
        <v>0.25007680491551459</v>
      </c>
      <c r="N35" s="15">
        <v>90</v>
      </c>
      <c r="O35" s="24">
        <f>C35/H35</f>
        <v>5.8678955453149002E-2</v>
      </c>
      <c r="P35" s="25">
        <v>90</v>
      </c>
      <c r="Q35" s="24">
        <f>D35/H35</f>
        <v>7.0814132104454683E-2</v>
      </c>
      <c r="R35" s="25">
        <v>90</v>
      </c>
      <c r="S35" s="24">
        <f>E35/H35</f>
        <v>2.4423963133640553E-2</v>
      </c>
      <c r="T35" s="25">
        <v>90</v>
      </c>
      <c r="U35" s="24">
        <f>F35/H35</f>
        <v>0.55990783410138245</v>
      </c>
      <c r="V35" s="25">
        <v>90</v>
      </c>
      <c r="W35" s="5">
        <f>G35/H35</f>
        <v>3.6098310291858678E-2</v>
      </c>
      <c r="X35">
        <v>90</v>
      </c>
    </row>
    <row r="36" spans="1:24" x14ac:dyDescent="0.25">
      <c r="A36" s="42" t="s">
        <v>1</v>
      </c>
      <c r="B36" s="62">
        <f>'Response Rate'!B21</f>
        <v>0</v>
      </c>
      <c r="C36" s="62">
        <f>'Response Rate'!C21</f>
        <v>0</v>
      </c>
      <c r="D36" s="62">
        <f>'Response Rate'!D21</f>
        <v>0</v>
      </c>
      <c r="E36" s="62">
        <f>'Response Rate'!E21</f>
        <v>0</v>
      </c>
      <c r="F36" s="62">
        <f>'Response Rate'!F21</f>
        <v>0</v>
      </c>
      <c r="G36" s="62">
        <f>'Response Rate'!G21</f>
        <v>0</v>
      </c>
      <c r="H36" s="63">
        <f>SUM(B36:F36)</f>
        <v>0</v>
      </c>
      <c r="J36" t="s">
        <v>55</v>
      </c>
      <c r="K36" s="146">
        <f>H36*B38</f>
        <v>0</v>
      </c>
      <c r="M36" s="14" t="e">
        <f>B36/H36</f>
        <v>#DIV/0!</v>
      </c>
      <c r="N36" s="16" t="s">
        <v>15</v>
      </c>
      <c r="O36" s="24" t="e">
        <f>C36/H36</f>
        <v>#DIV/0!</v>
      </c>
      <c r="P36" s="26" t="s">
        <v>15</v>
      </c>
      <c r="Q36" s="24" t="e">
        <f>D36/H36</f>
        <v>#DIV/0!</v>
      </c>
      <c r="R36" s="26" t="s">
        <v>15</v>
      </c>
      <c r="S36" s="24" t="e">
        <f>E36/H36</f>
        <v>#DIV/0!</v>
      </c>
      <c r="T36" s="26" t="s">
        <v>15</v>
      </c>
      <c r="U36" s="24" t="e">
        <f>F36/H36</f>
        <v>#DIV/0!</v>
      </c>
      <c r="V36" s="26" t="s">
        <v>15</v>
      </c>
      <c r="W36" t="e">
        <f>G36/H36</f>
        <v>#DIV/0!</v>
      </c>
      <c r="X36" t="s">
        <v>15</v>
      </c>
    </row>
    <row r="37" spans="1:24" x14ac:dyDescent="0.25">
      <c r="A37" s="44"/>
      <c r="B37" s="33"/>
      <c r="C37" s="33"/>
      <c r="D37" s="33"/>
      <c r="E37" s="33"/>
      <c r="F37" s="33"/>
      <c r="H37" s="45"/>
      <c r="I37" s="33"/>
      <c r="J37" t="s">
        <v>56</v>
      </c>
      <c r="K37" s="146">
        <f>H36*C38</f>
        <v>0</v>
      </c>
      <c r="M37" s="17" t="e">
        <f>M35-M36</f>
        <v>#DIV/0!</v>
      </c>
      <c r="N37" s="18" t="str">
        <f>IF(ISNUMBER(N39),(NORMSINV((N35+(100-N35)/2)/100))*N39,"n/a")</f>
        <v>n/a</v>
      </c>
      <c r="O37" s="27" t="e">
        <f>O35-O36</f>
        <v>#DIV/0!</v>
      </c>
      <c r="P37" s="28" t="str">
        <f>IF(ISNUMBER(P39),(NORMSINV((P35+(100-P35)/2)/100))*P39,"n/a")</f>
        <v>n/a</v>
      </c>
      <c r="Q37" s="27" t="e">
        <f>Q35-Q36</f>
        <v>#DIV/0!</v>
      </c>
      <c r="R37" s="31" t="str">
        <f>IF(ISNUMBER(R39),(NORMSINV((R35+(100-R35)/2)/100))*R39,"n/a")</f>
        <v>n/a</v>
      </c>
      <c r="S37" s="27" t="e">
        <f>S35-S36</f>
        <v>#DIV/0!</v>
      </c>
      <c r="T37" s="31" t="str">
        <f>IF(ISNUMBER(T39),(NORMSINV((T35+(100-T35)/2)/100))*T39,"n/a")</f>
        <v>n/a</v>
      </c>
      <c r="U37" s="27" t="e">
        <f>U35-U36</f>
        <v>#DIV/0!</v>
      </c>
      <c r="V37" s="31" t="str">
        <f>IF(ISNUMBER(V39),(NORMSINV((V35+(100-V35)/2)/100))*V39,"n/a")</f>
        <v>n/a</v>
      </c>
      <c r="W37" t="e">
        <f>W35-W36</f>
        <v>#DIV/0!</v>
      </c>
      <c r="X37" t="str">
        <f>IF(ISNUMBER(X39),(NORMSINV((X35+(100-X35)/2)/100))*X39,"n/a")</f>
        <v>n/a</v>
      </c>
    </row>
    <row r="38" spans="1:24" x14ac:dyDescent="0.25">
      <c r="A38" s="42" t="s">
        <v>19</v>
      </c>
      <c r="B38" s="64">
        <f>B35/H35</f>
        <v>0.25007680491551459</v>
      </c>
      <c r="C38" s="64">
        <f>C35/H35</f>
        <v>5.8678955453149002E-2</v>
      </c>
      <c r="D38" s="64">
        <f>D35/H35</f>
        <v>7.0814132104454683E-2</v>
      </c>
      <c r="E38" s="64">
        <f>E35/H35</f>
        <v>2.4423963133640553E-2</v>
      </c>
      <c r="F38" s="64">
        <f>F35/H35</f>
        <v>0.55990783410138245</v>
      </c>
      <c r="G38" s="64">
        <f>G35/H35</f>
        <v>3.6098310291858678E-2</v>
      </c>
      <c r="H38" s="45"/>
      <c r="I38" s="33"/>
      <c r="J38" t="s">
        <v>57</v>
      </c>
      <c r="K38" s="146">
        <f>H36*D38</f>
        <v>0</v>
      </c>
      <c r="M38" s="17"/>
      <c r="N38" s="18" t="s">
        <v>18</v>
      </c>
      <c r="O38" s="29"/>
      <c r="P38" s="30" t="s">
        <v>18</v>
      </c>
      <c r="Q38" s="29"/>
      <c r="R38" s="30" t="s">
        <v>18</v>
      </c>
      <c r="S38" s="29"/>
      <c r="T38" s="30" t="s">
        <v>18</v>
      </c>
      <c r="U38" s="34"/>
      <c r="V38" s="28" t="s">
        <v>18</v>
      </c>
      <c r="X38" t="s">
        <v>18</v>
      </c>
    </row>
    <row r="39" spans="1:24" x14ac:dyDescent="0.25">
      <c r="A39" s="42" t="s">
        <v>20</v>
      </c>
      <c r="B39" s="64" t="e">
        <f>B36/H36</f>
        <v>#DIV/0!</v>
      </c>
      <c r="C39" s="64" t="e">
        <f>C36/H36</f>
        <v>#DIV/0!</v>
      </c>
      <c r="D39" s="64" t="e">
        <f>D36/H36</f>
        <v>#DIV/0!</v>
      </c>
      <c r="E39" s="64" t="e">
        <f>E36/H36</f>
        <v>#DIV/0!</v>
      </c>
      <c r="F39" s="64" t="e">
        <f>F36/H36</f>
        <v>#DIV/0!</v>
      </c>
      <c r="G39" s="64" t="e">
        <f>G36/H36</f>
        <v>#DIV/0!</v>
      </c>
      <c r="H39" s="45"/>
      <c r="I39" s="33"/>
      <c r="J39" t="s">
        <v>58</v>
      </c>
      <c r="K39" s="146">
        <f>H36*E38</f>
        <v>0</v>
      </c>
      <c r="M39" s="17"/>
      <c r="N39" s="19" t="str">
        <f>IF(AND(ISNUMBER(M35),ISNUMBER(M36)),SQRT(M35*(1-M35)/H35+M36*(1-M36)/H36),"n/a")</f>
        <v>n/a</v>
      </c>
      <c r="O39" s="22"/>
      <c r="P39" s="31" t="str">
        <f>IF(AND(ISNUMBER(O35),ISNUMBER(O36)),SQRT(O35*(1-O35)/H35+O36*(1-O36)/H36),"n/a")</f>
        <v>n/a</v>
      </c>
      <c r="Q39" s="22"/>
      <c r="R39" s="31" t="str">
        <f>IF(AND(ISNUMBER(Q35),ISNUMBER(Q36)),SQRT(Q35*(1-Q35)/H35+Q36*(1-Q36)/H36),"n/a")</f>
        <v>n/a</v>
      </c>
      <c r="S39" s="22"/>
      <c r="T39" s="31" t="str">
        <f>IF(AND(ISNUMBER(S35),ISNUMBER(S36)),SQRT(S35*(1-S35)/H35+S36*(1-S36)/H36),"n/a")</f>
        <v>n/a</v>
      </c>
      <c r="U39" s="22"/>
      <c r="V39" s="31" t="str">
        <f>IF(AND(ISNUMBER(U35),ISNUMBER(U36)),SQRT(U35*(1-U35)/H35+U36*(1-U36)/H36),"n/a")</f>
        <v>n/a</v>
      </c>
      <c r="X39" t="str">
        <f>IF(AND(ISNUMBER(W35),ISNUMBER(W36)),SQRT(W35*(1-W35)/H35+W36*(1-W36)/H36),"n/a")</f>
        <v>n/a</v>
      </c>
    </row>
    <row r="40" spans="1:24" x14ac:dyDescent="0.25">
      <c r="A40" s="42" t="s">
        <v>10</v>
      </c>
      <c r="B40" s="65" t="e">
        <f>B39-B38</f>
        <v>#DIV/0!</v>
      </c>
      <c r="C40" s="65" t="e">
        <f t="shared" ref="C40:F40" si="1">C39-C38</f>
        <v>#DIV/0!</v>
      </c>
      <c r="D40" s="65" t="e">
        <f t="shared" si="1"/>
        <v>#DIV/0!</v>
      </c>
      <c r="E40" s="65" t="e">
        <f t="shared" si="1"/>
        <v>#DIV/0!</v>
      </c>
      <c r="F40" s="65" t="e">
        <f t="shared" si="1"/>
        <v>#DIV/0!</v>
      </c>
      <c r="G40" s="64" t="e">
        <f>G39-G38</f>
        <v>#DIV/0!</v>
      </c>
      <c r="H40" s="132" t="s">
        <v>69</v>
      </c>
      <c r="J40" t="s">
        <v>59</v>
      </c>
      <c r="K40" s="146">
        <f>H36*F38</f>
        <v>0</v>
      </c>
      <c r="M40" s="14" t="s">
        <v>11</v>
      </c>
      <c r="N40" s="20" t="s">
        <v>12</v>
      </c>
      <c r="O40" s="24" t="s">
        <v>11</v>
      </c>
      <c r="P40" s="32" t="s">
        <v>12</v>
      </c>
      <c r="Q40" s="24" t="s">
        <v>11</v>
      </c>
      <c r="R40" s="32" t="s">
        <v>12</v>
      </c>
      <c r="S40" s="24" t="s">
        <v>11</v>
      </c>
      <c r="T40" s="32" t="s">
        <v>12</v>
      </c>
      <c r="U40" s="24" t="s">
        <v>11</v>
      </c>
      <c r="V40" s="32" t="s">
        <v>12</v>
      </c>
      <c r="W40" t="s">
        <v>11</v>
      </c>
      <c r="X40" t="s">
        <v>12</v>
      </c>
    </row>
    <row r="41" spans="1:24" ht="15.75" thickBot="1" x14ac:dyDescent="0.3">
      <c r="A41" s="46" t="s">
        <v>87</v>
      </c>
      <c r="B41" s="47" t="str">
        <f>IF(N43="","",IF(N43&lt;=0.05, "No", "Yes"))</f>
        <v>Yes</v>
      </c>
      <c r="C41" s="71" t="str">
        <f>IF(P43="","",IF(P43&lt;=0.05, "No", "Yes"))</f>
        <v>Yes</v>
      </c>
      <c r="D41" s="48" t="str">
        <f>IF(R43="","",IF(R43&lt;=0.05, "No", "Yes"))</f>
        <v>Yes</v>
      </c>
      <c r="E41" s="48" t="str">
        <f>IF(T43="","",IF(T43&lt;=0.05, "No", "Yes"))</f>
        <v>Yes</v>
      </c>
      <c r="F41" s="48" t="str">
        <f>IF(V43="","",IF(V43&lt;=0.05, "No", "Yes"))</f>
        <v>Yes</v>
      </c>
      <c r="G41" s="48" t="str">
        <f>IF(X43="","",IF(X43&lt;=0.05, "No", "Yes"))</f>
        <v>Yes</v>
      </c>
      <c r="H41" s="133" t="e">
        <f>IF(K34="","",IF(K34&lt;=0.05, "No", "Yes"))</f>
        <v>#DIV/0!</v>
      </c>
      <c r="I41" s="131"/>
      <c r="J41" t="s">
        <v>96</v>
      </c>
      <c r="K41" s="146">
        <f>H36*G38</f>
        <v>0</v>
      </c>
      <c r="M41" s="21" t="str">
        <f>IF(ISNUMBER(N37),M37-N37,"n/a")</f>
        <v>n/a</v>
      </c>
      <c r="N41" s="18" t="str">
        <f>IF(ISNUMBER(N37),M37+N37,"n/a")</f>
        <v>n/a</v>
      </c>
      <c r="O41" s="27" t="str">
        <f>IF(ISNUMBER(P37),O37-P37,"n/a")</f>
        <v>n/a</v>
      </c>
      <c r="P41" s="31" t="str">
        <f>IF(ISNUMBER(P37),O37+P37,"n/a")</f>
        <v>n/a</v>
      </c>
      <c r="Q41" s="27" t="str">
        <f>IF(ISNUMBER(R37),Q37-R37,"n/a")</f>
        <v>n/a</v>
      </c>
      <c r="R41" s="31" t="str">
        <f>IF(ISNUMBER(R37),Q37+R37,"n/a")</f>
        <v>n/a</v>
      </c>
      <c r="S41" s="22" t="str">
        <f>IF(ISNUMBER(T37),S37-T37,"n/a")</f>
        <v>n/a</v>
      </c>
      <c r="T41" s="23" t="str">
        <f>IF(ISNUMBER(T37),S37+T37,"n/a")</f>
        <v>n/a</v>
      </c>
      <c r="U41" s="27" t="str">
        <f>IF(ISNUMBER(V37),U37-V37,"n/a")</f>
        <v>n/a</v>
      </c>
      <c r="V41" s="31" t="str">
        <f>IF(ISNUMBER(V37),U37+V37,"n/a")</f>
        <v>n/a</v>
      </c>
      <c r="W41" t="str">
        <f>IF(ISNUMBER(X37),W37-X37,"n/a")</f>
        <v>n/a</v>
      </c>
      <c r="X41" t="str">
        <f>IF(ISNUMBER(X37),W37+X37,"n/a")</f>
        <v>n/a</v>
      </c>
    </row>
    <row r="42" spans="1:24" ht="15" customHeight="1" x14ac:dyDescent="0.25">
      <c r="M42" s="12" t="s">
        <v>16</v>
      </c>
      <c r="N42" s="13" t="s">
        <v>17</v>
      </c>
      <c r="O42" s="22" t="s">
        <v>16</v>
      </c>
      <c r="P42" s="23" t="s">
        <v>17</v>
      </c>
      <c r="Q42" s="22" t="s">
        <v>16</v>
      </c>
      <c r="R42" s="23" t="s">
        <v>17</v>
      </c>
      <c r="S42" s="22" t="s">
        <v>16</v>
      </c>
      <c r="T42" s="23" t="s">
        <v>17</v>
      </c>
      <c r="U42" s="22" t="s">
        <v>16</v>
      </c>
      <c r="V42" s="23" t="s">
        <v>17</v>
      </c>
      <c r="W42" t="s">
        <v>16</v>
      </c>
      <c r="X42" t="s">
        <v>17</v>
      </c>
    </row>
    <row r="43" spans="1:24" x14ac:dyDescent="0.25">
      <c r="M43" s="12" t="e">
        <f>M37/N39</f>
        <v>#DIV/0!</v>
      </c>
      <c r="N43" s="18" t="str">
        <f>IF(ISNUMBER(M43),IF(M43&gt;0,2*(1-NORMSDIST(M43)),2*NORMSDIST(M43)),"n/a")</f>
        <v>n/a</v>
      </c>
      <c r="O43" s="27" t="e">
        <f>O37/P39</f>
        <v>#DIV/0!</v>
      </c>
      <c r="P43" s="31" t="str">
        <f>IF(ISNUMBER(O43),IF(O43&gt;0,2*(1-NORMSDIST(O43)),2*NORMSDIST(O43)),"n/a")</f>
        <v>n/a</v>
      </c>
      <c r="Q43" s="27" t="e">
        <f>Q37/R39</f>
        <v>#DIV/0!</v>
      </c>
      <c r="R43" s="31" t="str">
        <f>IF(ISNUMBER(Q43),IF(Q43&gt;0,2*(1-NORMSDIST(Q43)),2*NORMSDIST(Q43)),"n/a")</f>
        <v>n/a</v>
      </c>
      <c r="S43" s="27" t="e">
        <f>S37/T39</f>
        <v>#DIV/0!</v>
      </c>
      <c r="T43" s="31" t="str">
        <f>IF(ISNUMBER(S43),IF(S43&gt;0,2*(1-NORMSDIST(S43)),2*NORMSDIST(S43)),"n/a")</f>
        <v>n/a</v>
      </c>
      <c r="U43" s="27" t="e">
        <f>U37/V39</f>
        <v>#DIV/0!</v>
      </c>
      <c r="V43" s="31" t="str">
        <f>IF(ISNUMBER(U43),IF(U43&gt;0,2*(1-NORMSDIST(U43)),2*NORMSDIST(U43)),"n/a")</f>
        <v>n/a</v>
      </c>
      <c r="W43" t="e">
        <f>W37/X39</f>
        <v>#DIV/0!</v>
      </c>
      <c r="X43" t="str">
        <f>IF(ISNUMBER(W43),IF(W43&gt;0,2*(1-NORMSDIST(W43)),2*NORMSDIST(W43)),"n/a")</f>
        <v>n/a</v>
      </c>
    </row>
    <row r="44" spans="1:24" x14ac:dyDescent="0.25">
      <c r="M44" s="12"/>
      <c r="N44" s="21"/>
      <c r="O44" s="51"/>
      <c r="P44" s="51"/>
      <c r="Q44" s="51"/>
      <c r="R44" s="51"/>
      <c r="S44" s="51"/>
      <c r="T44" s="51"/>
      <c r="U44" s="51"/>
      <c r="V44" s="51"/>
    </row>
    <row r="45" spans="1:24" x14ac:dyDescent="0.25">
      <c r="M45" s="12"/>
      <c r="N45" s="21"/>
      <c r="O45" s="51"/>
      <c r="P45" s="51"/>
      <c r="Q45" s="51"/>
      <c r="R45" s="51"/>
      <c r="S45" s="51"/>
      <c r="T45" s="51"/>
      <c r="U45" s="51"/>
      <c r="V45" s="51"/>
    </row>
    <row r="46" spans="1:24" ht="15.75" thickBot="1" x14ac:dyDescent="0.3">
      <c r="M46" s="12"/>
      <c r="N46" s="21"/>
      <c r="O46" s="51"/>
      <c r="P46" s="51"/>
      <c r="Q46" s="51"/>
      <c r="R46" s="51"/>
      <c r="S46" s="51"/>
      <c r="T46" s="51"/>
      <c r="U46" s="51"/>
      <c r="V46" s="51"/>
    </row>
    <row r="47" spans="1:24" x14ac:dyDescent="0.25">
      <c r="A47" s="139"/>
      <c r="B47" s="117" t="s">
        <v>95</v>
      </c>
      <c r="C47" s="117"/>
      <c r="D47" s="117"/>
      <c r="K47" s="69" t="s">
        <v>54</v>
      </c>
      <c r="M47" s="104" t="s">
        <v>100</v>
      </c>
      <c r="N47" s="105"/>
      <c r="O47" s="106" t="s">
        <v>94</v>
      </c>
      <c r="P47" s="105"/>
      <c r="Q47" s="51"/>
      <c r="R47" s="51"/>
      <c r="S47" s="51"/>
      <c r="T47" s="51"/>
      <c r="U47" s="51"/>
      <c r="V47" s="51"/>
    </row>
    <row r="48" spans="1:24" x14ac:dyDescent="0.25">
      <c r="B48" s="3" t="s">
        <v>100</v>
      </c>
      <c r="C48" s="3" t="s">
        <v>94</v>
      </c>
      <c r="D48" s="138" t="s">
        <v>7</v>
      </c>
      <c r="K48" s="72" t="e">
        <f>_xlfn.CHISQ.TEST(B50:C50,K50:K51)</f>
        <v>#DIV/0!</v>
      </c>
      <c r="M48" s="12" t="s">
        <v>13</v>
      </c>
      <c r="N48" s="13" t="s">
        <v>14</v>
      </c>
      <c r="O48" s="22" t="s">
        <v>13</v>
      </c>
      <c r="P48" s="23" t="s">
        <v>14</v>
      </c>
      <c r="Q48" s="51"/>
      <c r="R48" s="51"/>
      <c r="S48" s="51"/>
      <c r="T48" s="51"/>
      <c r="U48" s="51"/>
      <c r="V48" s="51"/>
    </row>
    <row r="49" spans="1:22" x14ac:dyDescent="0.25">
      <c r="A49" s="42" t="s">
        <v>9</v>
      </c>
      <c r="B49" s="35">
        <v>1839</v>
      </c>
      <c r="C49" s="35">
        <v>4671</v>
      </c>
      <c r="D49" s="35">
        <f>SUM(B49:C49)</f>
        <v>6510</v>
      </c>
      <c r="K49" s="77" t="s">
        <v>60</v>
      </c>
      <c r="M49" s="14">
        <f>B49/D49</f>
        <v>0.28248847926267279</v>
      </c>
      <c r="N49" s="15">
        <v>90</v>
      </c>
      <c r="O49" s="24">
        <f>C49/D49</f>
        <v>0.71751152073732716</v>
      </c>
      <c r="P49" s="25">
        <v>90</v>
      </c>
      <c r="Q49" s="51"/>
      <c r="R49" s="51"/>
      <c r="S49" s="51"/>
      <c r="T49" s="51"/>
      <c r="U49" s="51"/>
      <c r="V49" s="51"/>
    </row>
    <row r="50" spans="1:22" x14ac:dyDescent="0.25">
      <c r="A50" s="42" t="s">
        <v>1</v>
      </c>
      <c r="B50" s="62">
        <f>'Response Rate'!B29</f>
        <v>0</v>
      </c>
      <c r="C50" s="62">
        <f>'Response Rate'!C29</f>
        <v>0</v>
      </c>
      <c r="D50" s="62">
        <f>SUM(B50:C50)</f>
        <v>0</v>
      </c>
      <c r="J50" t="s">
        <v>97</v>
      </c>
      <c r="K50" s="146">
        <f>D50*B52</f>
        <v>0</v>
      </c>
      <c r="M50" s="14" t="e">
        <f>B50/D50</f>
        <v>#DIV/0!</v>
      </c>
      <c r="N50" s="16" t="s">
        <v>15</v>
      </c>
      <c r="O50" s="24" t="e">
        <f>C50/D50</f>
        <v>#DIV/0!</v>
      </c>
      <c r="P50" s="26" t="s">
        <v>15</v>
      </c>
      <c r="Q50" s="51"/>
      <c r="R50" s="51"/>
      <c r="S50" s="51"/>
      <c r="T50" s="51"/>
      <c r="U50" s="51"/>
      <c r="V50" s="51"/>
    </row>
    <row r="51" spans="1:22" x14ac:dyDescent="0.25">
      <c r="A51" s="44"/>
      <c r="B51" s="33"/>
      <c r="C51" s="33"/>
      <c r="J51" t="s">
        <v>98</v>
      </c>
      <c r="K51" s="146">
        <f>D50*C52</f>
        <v>0</v>
      </c>
      <c r="M51" s="17" t="e">
        <f>M49-M50</f>
        <v>#DIV/0!</v>
      </c>
      <c r="N51" s="18" t="str">
        <f>IF(ISNUMBER(N53),(NORMSINV((N49+(100-N49)/2)/100))*N53,"n/a")</f>
        <v>n/a</v>
      </c>
      <c r="O51" s="27" t="e">
        <f>O49-O50</f>
        <v>#DIV/0!</v>
      </c>
      <c r="P51" s="28" t="str">
        <f>IF(ISNUMBER(P53),(NORMSINV((P49+(100-P49)/2)/100))*P53,"n/a")</f>
        <v>n/a</v>
      </c>
      <c r="Q51" s="51"/>
      <c r="R51" s="51"/>
      <c r="S51" s="51"/>
      <c r="T51" s="51"/>
      <c r="U51" s="51"/>
      <c r="V51" s="51"/>
    </row>
    <row r="52" spans="1:22" x14ac:dyDescent="0.25">
      <c r="A52" s="42" t="s">
        <v>19</v>
      </c>
      <c r="B52" s="64">
        <f>B49/D49</f>
        <v>0.28248847926267279</v>
      </c>
      <c r="C52" s="64">
        <f>C49/D49</f>
        <v>0.71751152073732716</v>
      </c>
      <c r="K52" s="7"/>
      <c r="M52" s="17"/>
      <c r="N52" s="18" t="s">
        <v>18</v>
      </c>
      <c r="O52" s="29"/>
      <c r="P52" s="30" t="s">
        <v>18</v>
      </c>
      <c r="Q52" s="51"/>
      <c r="R52" s="51"/>
      <c r="S52" s="51"/>
      <c r="T52" s="51"/>
      <c r="U52" s="51"/>
      <c r="V52" s="51"/>
    </row>
    <row r="53" spans="1:22" x14ac:dyDescent="0.25">
      <c r="A53" s="42" t="s">
        <v>20</v>
      </c>
      <c r="B53" s="64" t="e">
        <f>B50/D50</f>
        <v>#DIV/0!</v>
      </c>
      <c r="C53" s="64" t="e">
        <f>C50/D50</f>
        <v>#DIV/0!</v>
      </c>
      <c r="K53" s="7"/>
      <c r="M53" s="17"/>
      <c r="N53" s="19" t="str">
        <f>IF(AND(ISNUMBER(M49),ISNUMBER(M50)),SQRT(M49*(1-M49)/D49+M50*(1-M50)/D50),"n/a")</f>
        <v>n/a</v>
      </c>
      <c r="O53" s="22"/>
      <c r="P53" s="31" t="str">
        <f>IF(AND(ISNUMBER(O49),ISNUMBER(O50)),SQRT(O49*(1-O49)/D49+O50*(1-O50)/D50),"n/a")</f>
        <v>n/a</v>
      </c>
      <c r="Q53" s="51"/>
      <c r="R53" s="51"/>
      <c r="S53" s="51"/>
      <c r="T53" s="51"/>
      <c r="U53" s="51"/>
      <c r="V53" s="51"/>
    </row>
    <row r="54" spans="1:22" x14ac:dyDescent="0.25">
      <c r="A54" s="42" t="s">
        <v>10</v>
      </c>
      <c r="B54" s="65" t="e">
        <f>B53-B52</f>
        <v>#DIV/0!</v>
      </c>
      <c r="C54" s="65" t="e">
        <f>C53-C52</f>
        <v>#DIV/0!</v>
      </c>
      <c r="D54" s="145" t="s">
        <v>99</v>
      </c>
      <c r="K54" s="7"/>
      <c r="M54" s="14" t="s">
        <v>11</v>
      </c>
      <c r="N54" s="20" t="s">
        <v>12</v>
      </c>
      <c r="O54" s="24" t="s">
        <v>11</v>
      </c>
      <c r="P54" s="32" t="s">
        <v>12</v>
      </c>
      <c r="Q54" s="51"/>
      <c r="R54" s="51"/>
      <c r="S54" s="51"/>
      <c r="T54" s="51"/>
      <c r="U54" s="51"/>
      <c r="V54" s="51"/>
    </row>
    <row r="55" spans="1:22" ht="15.75" thickBot="1" x14ac:dyDescent="0.3">
      <c r="A55" s="46" t="s">
        <v>87</v>
      </c>
      <c r="B55" s="47" t="str">
        <f>IF(N57="","",IF(N57&lt;=0.05, "No", "Yes"))</f>
        <v>Yes</v>
      </c>
      <c r="C55" s="71" t="str">
        <f>IF(P57="","",IF(P57&lt;=0.05, "No", "Yes"))</f>
        <v>Yes</v>
      </c>
      <c r="D55" s="133" t="e">
        <f>IF(K48="","",IF(K48&lt;=0.05, "No", "Yes"))</f>
        <v>#DIV/0!</v>
      </c>
      <c r="K55" s="7"/>
      <c r="M55" s="21" t="str">
        <f>IF(ISNUMBER(N51),M51-N51,"n/a")</f>
        <v>n/a</v>
      </c>
      <c r="N55" s="18" t="str">
        <f>IF(ISNUMBER(N51),M51+N51,"n/a")</f>
        <v>n/a</v>
      </c>
      <c r="O55" s="27" t="str">
        <f>IF(ISNUMBER(P51),O51-P51,"n/a")</f>
        <v>n/a</v>
      </c>
      <c r="P55" s="31" t="str">
        <f>IF(ISNUMBER(P51),O51+P51,"n/a")</f>
        <v>n/a</v>
      </c>
      <c r="Q55" s="51"/>
      <c r="R55" s="51"/>
      <c r="S55" s="51"/>
      <c r="T55" s="51"/>
      <c r="U55" s="51"/>
      <c r="V55" s="51"/>
    </row>
    <row r="56" spans="1:22" x14ac:dyDescent="0.25">
      <c r="A56" s="4"/>
      <c r="B56" s="136"/>
      <c r="C56" s="137"/>
      <c r="M56" s="12" t="s">
        <v>16</v>
      </c>
      <c r="N56" s="13" t="s">
        <v>17</v>
      </c>
      <c r="O56" s="22" t="s">
        <v>16</v>
      </c>
      <c r="P56" s="23" t="s">
        <v>17</v>
      </c>
      <c r="Q56" s="51"/>
      <c r="R56" s="51"/>
      <c r="S56" s="51"/>
      <c r="T56" s="51"/>
      <c r="U56" s="51"/>
      <c r="V56" s="51"/>
    </row>
    <row r="57" spans="1:22" x14ac:dyDescent="0.25">
      <c r="A57" s="4"/>
      <c r="B57" s="136"/>
      <c r="C57" s="137"/>
      <c r="M57" s="12" t="e">
        <f>M51/N53</f>
        <v>#DIV/0!</v>
      </c>
      <c r="N57" s="18" t="str">
        <f>IF(ISNUMBER(M57),IF(M57&gt;0,2*(1-NORMSDIST(M57)),2*NORMSDIST(M57)),"n/a")</f>
        <v>n/a</v>
      </c>
      <c r="O57" s="27" t="e">
        <f>O51/P53</f>
        <v>#DIV/0!</v>
      </c>
      <c r="P57" s="31" t="str">
        <f>IF(ISNUMBER(O57),IF(O57&gt;0,2*(1-NORMSDIST(O57)),2*NORMSDIST(O57)),"n/a")</f>
        <v>n/a</v>
      </c>
      <c r="Q57" s="51"/>
      <c r="R57" s="51"/>
      <c r="S57" s="51"/>
      <c r="T57" s="51"/>
      <c r="U57" s="51"/>
      <c r="V57" s="51"/>
    </row>
    <row r="58" spans="1:22" x14ac:dyDescent="0.25">
      <c r="A58" s="4"/>
      <c r="B58" s="6"/>
    </row>
    <row r="59" spans="1:22" x14ac:dyDescent="0.25">
      <c r="A59" s="4"/>
    </row>
    <row r="60" spans="1:22" ht="15.75" thickBot="1" x14ac:dyDescent="0.3"/>
    <row r="61" spans="1:22" x14ac:dyDescent="0.25">
      <c r="A61" s="67"/>
      <c r="B61" s="96" t="s">
        <v>29</v>
      </c>
      <c r="C61" s="97"/>
      <c r="D61" s="97"/>
      <c r="E61" s="97"/>
      <c r="F61" s="97"/>
      <c r="G61" s="98"/>
      <c r="M61" s="104" t="s">
        <v>24</v>
      </c>
      <c r="N61" s="105"/>
      <c r="O61" s="106" t="s">
        <v>25</v>
      </c>
      <c r="P61" s="105"/>
      <c r="Q61" s="106" t="s">
        <v>26</v>
      </c>
      <c r="R61" s="105"/>
      <c r="S61" s="106" t="s">
        <v>27</v>
      </c>
      <c r="T61" s="105"/>
      <c r="U61" s="106" t="s">
        <v>28</v>
      </c>
      <c r="V61" s="105"/>
    </row>
    <row r="62" spans="1:22" ht="30" x14ac:dyDescent="0.25">
      <c r="A62" s="40"/>
      <c r="B62" s="3" t="s">
        <v>24</v>
      </c>
      <c r="C62" s="3" t="s">
        <v>25</v>
      </c>
      <c r="D62" s="3" t="s">
        <v>26</v>
      </c>
      <c r="E62" s="3" t="s">
        <v>27</v>
      </c>
      <c r="F62" s="3" t="s">
        <v>28</v>
      </c>
      <c r="G62" s="41" t="s">
        <v>7</v>
      </c>
      <c r="K62" s="69" t="s">
        <v>54</v>
      </c>
      <c r="M62" s="12" t="s">
        <v>13</v>
      </c>
      <c r="N62" s="13" t="s">
        <v>14</v>
      </c>
      <c r="O62" s="22" t="s">
        <v>13</v>
      </c>
      <c r="P62" s="23" t="s">
        <v>14</v>
      </c>
      <c r="Q62" s="22" t="s">
        <v>13</v>
      </c>
      <c r="R62" s="23" t="s">
        <v>14</v>
      </c>
      <c r="S62" s="22" t="s">
        <v>13</v>
      </c>
      <c r="T62" s="23" t="s">
        <v>14</v>
      </c>
      <c r="U62" s="22" t="s">
        <v>13</v>
      </c>
      <c r="V62" s="23" t="s">
        <v>14</v>
      </c>
    </row>
    <row r="63" spans="1:22" x14ac:dyDescent="0.25">
      <c r="A63" s="42" t="s">
        <v>9</v>
      </c>
      <c r="B63" s="35">
        <v>2772</v>
      </c>
      <c r="C63" s="35">
        <v>1782</v>
      </c>
      <c r="D63" s="35">
        <v>622</v>
      </c>
      <c r="E63" s="35">
        <v>178</v>
      </c>
      <c r="F63" s="35">
        <v>921</v>
      </c>
      <c r="G63" s="43">
        <f>SUM(B63:F63)</f>
        <v>6275</v>
      </c>
      <c r="K63" s="72" t="e">
        <f>_xlfn.CHISQ.TEST(B64:F64,K65:K69)</f>
        <v>#DIV/0!</v>
      </c>
      <c r="M63" s="17">
        <f>B63/G63</f>
        <v>0.44175298804780877</v>
      </c>
      <c r="N63" s="13">
        <v>90</v>
      </c>
      <c r="O63" s="27">
        <f>C63/G63</f>
        <v>0.28398406374501994</v>
      </c>
      <c r="P63" s="38">
        <v>90</v>
      </c>
      <c r="Q63" s="27">
        <f>D63/G63</f>
        <v>9.9123505976095622E-2</v>
      </c>
      <c r="R63" s="38">
        <v>90</v>
      </c>
      <c r="S63" s="27">
        <f>E63/G63</f>
        <v>2.8366533864541833E-2</v>
      </c>
      <c r="T63" s="38">
        <v>90</v>
      </c>
      <c r="U63" s="27">
        <f>F63/G63</f>
        <v>0.14677290836653387</v>
      </c>
      <c r="V63" s="38">
        <v>90</v>
      </c>
    </row>
    <row r="64" spans="1:22" x14ac:dyDescent="0.25">
      <c r="A64" s="42" t="s">
        <v>1</v>
      </c>
      <c r="B64" s="62">
        <f>'Response Rate'!B37</f>
        <v>0</v>
      </c>
      <c r="C64" s="62">
        <f>'Response Rate'!C37</f>
        <v>0</v>
      </c>
      <c r="D64" s="62">
        <f>'Response Rate'!D37</f>
        <v>0</v>
      </c>
      <c r="E64" s="62">
        <f>'Response Rate'!E37</f>
        <v>0</v>
      </c>
      <c r="F64" s="62">
        <f>'Response Rate'!F37</f>
        <v>0</v>
      </c>
      <c r="G64" s="63">
        <f>SUM(B64:F64)</f>
        <v>0</v>
      </c>
      <c r="K64" s="74" t="s">
        <v>60</v>
      </c>
      <c r="M64" s="17" t="e">
        <f>B64/G64</f>
        <v>#DIV/0!</v>
      </c>
      <c r="N64" s="13" t="s">
        <v>15</v>
      </c>
      <c r="O64" s="27" t="e">
        <f>C64/G64</f>
        <v>#DIV/0!</v>
      </c>
      <c r="P64" s="28" t="s">
        <v>15</v>
      </c>
      <c r="Q64" s="27" t="e">
        <f>D64/G64</f>
        <v>#DIV/0!</v>
      </c>
      <c r="R64" s="28" t="s">
        <v>15</v>
      </c>
      <c r="S64" s="27" t="e">
        <f>E64/G64</f>
        <v>#DIV/0!</v>
      </c>
      <c r="T64" s="28" t="s">
        <v>15</v>
      </c>
      <c r="U64" s="27" t="e">
        <f>F64/G64</f>
        <v>#DIV/0!</v>
      </c>
      <c r="V64" s="28" t="s">
        <v>15</v>
      </c>
    </row>
    <row r="65" spans="1:22" x14ac:dyDescent="0.25">
      <c r="A65" s="44"/>
      <c r="B65" s="33"/>
      <c r="C65" s="33"/>
      <c r="D65" s="33"/>
      <c r="E65" s="33"/>
      <c r="F65" s="33"/>
      <c r="G65" s="45"/>
      <c r="J65" t="s">
        <v>61</v>
      </c>
      <c r="K65" s="68">
        <f>G64*B66</f>
        <v>0</v>
      </c>
      <c r="M65" s="17" t="e">
        <f>M63-M64</f>
        <v>#DIV/0!</v>
      </c>
      <c r="N65" s="19" t="str">
        <f>IF(ISNUMBER(N67),(NORMSINV((N63+(100-N63)/2)/100))*N67,"n/a")</f>
        <v>n/a</v>
      </c>
      <c r="O65" s="27" t="e">
        <f>O63-O64</f>
        <v>#DIV/0!</v>
      </c>
      <c r="P65" s="28" t="str">
        <f>IF(ISNUMBER(P67),(NORMSINV((P63+(100-P63)/2)/100))*P67,"n/a")</f>
        <v>n/a</v>
      </c>
      <c r="Q65" s="27" t="e">
        <f>Q63-Q64</f>
        <v>#DIV/0!</v>
      </c>
      <c r="R65" s="31" t="str">
        <f>IF(ISNUMBER(R67),(NORMSINV((R63+(100-R63)/2)/100))*R67,"n/a")</f>
        <v>n/a</v>
      </c>
      <c r="S65" s="27" t="e">
        <f>S63-S64</f>
        <v>#DIV/0!</v>
      </c>
      <c r="T65" s="31" t="str">
        <f>IF(ISNUMBER(T67),(NORMSINV((T63+(100-T63)/2)/100))*T67,"n/a")</f>
        <v>n/a</v>
      </c>
      <c r="U65" s="27" t="e">
        <f>U63-U64</f>
        <v>#DIV/0!</v>
      </c>
      <c r="V65" s="31" t="str">
        <f>IF(ISNUMBER(V67),(NORMSINV((V63+(100-V63)/2)/100))*V67,"n/a")</f>
        <v>n/a</v>
      </c>
    </row>
    <row r="66" spans="1:22" x14ac:dyDescent="0.25">
      <c r="A66" s="42" t="s">
        <v>19</v>
      </c>
      <c r="B66" s="8">
        <f>B63/G63</f>
        <v>0.44175298804780877</v>
      </c>
      <c r="C66" s="8">
        <f>C63/G63</f>
        <v>0.28398406374501994</v>
      </c>
      <c r="D66" s="8">
        <f>D63/G63</f>
        <v>9.9123505976095622E-2</v>
      </c>
      <c r="E66" s="8">
        <f>E63/G63</f>
        <v>2.8366533864541833E-2</v>
      </c>
      <c r="F66" s="8">
        <f>F63/G63</f>
        <v>0.14677290836653387</v>
      </c>
      <c r="G66" s="45"/>
      <c r="J66" t="s">
        <v>62</v>
      </c>
      <c r="K66" s="68">
        <f>G64*C66</f>
        <v>0</v>
      </c>
      <c r="M66" s="12"/>
      <c r="N66" s="13" t="s">
        <v>18</v>
      </c>
      <c r="O66" s="34"/>
      <c r="P66" s="28" t="s">
        <v>18</v>
      </c>
      <c r="Q66" s="34"/>
      <c r="R66" s="28" t="s">
        <v>18</v>
      </c>
      <c r="S66" s="34"/>
      <c r="T66" s="28" t="s">
        <v>18</v>
      </c>
      <c r="U66" s="34"/>
      <c r="V66" s="28" t="s">
        <v>18</v>
      </c>
    </row>
    <row r="67" spans="1:22" x14ac:dyDescent="0.25">
      <c r="A67" s="42" t="s">
        <v>20</v>
      </c>
      <c r="B67" s="8" t="e">
        <f>B64/G64</f>
        <v>#DIV/0!</v>
      </c>
      <c r="C67" s="8" t="e">
        <f>C64/G64</f>
        <v>#DIV/0!</v>
      </c>
      <c r="D67" s="8" t="e">
        <f>D64/G64</f>
        <v>#DIV/0!</v>
      </c>
      <c r="E67" s="8" t="e">
        <f>E64/G64</f>
        <v>#DIV/0!</v>
      </c>
      <c r="F67" s="8" t="e">
        <f>F64/G64</f>
        <v>#DIV/0!</v>
      </c>
      <c r="G67" s="107" t="s">
        <v>70</v>
      </c>
      <c r="J67" t="s">
        <v>63</v>
      </c>
      <c r="K67" s="68">
        <f>G64*D66</f>
        <v>0</v>
      </c>
      <c r="M67" s="12"/>
      <c r="N67" s="19" t="str">
        <f>IF(AND(ISNUMBER(M63),ISNUMBER(M64)),SQRT(M63*(1-M63)/G63+M64*(1-M64)/G64),"n/a")</f>
        <v>n/a</v>
      </c>
      <c r="O67" s="22"/>
      <c r="P67" s="31" t="str">
        <f>IF(AND(ISNUMBER(O63),ISNUMBER(O64)),SQRT(O63*(1-O63)/G63+O64*(1-O64)/G64),"n/a")</f>
        <v>n/a</v>
      </c>
      <c r="Q67" s="22"/>
      <c r="R67" s="31" t="str">
        <f>IF(AND(ISNUMBER(Q63),ISNUMBER(Q64)),SQRT(Q63*(1-Q63)/G63+Q64*(1-Q64)/G64),"n/a")</f>
        <v>n/a</v>
      </c>
      <c r="S67" s="22"/>
      <c r="T67" s="31" t="str">
        <f>IF(AND(ISNUMBER(S63),ISNUMBER(S64)),SQRT(S63*(1-S63)/G63+S64*(1-S64)/G64),"n/a")</f>
        <v>n/a</v>
      </c>
      <c r="U67" s="22"/>
      <c r="V67" s="31" t="str">
        <f>IF(AND(ISNUMBER(U63),ISNUMBER(U64)),SQRT(U63*(1-U63)/G63+U64*(1-U64)/G64),"n/a")</f>
        <v>n/a</v>
      </c>
    </row>
    <row r="68" spans="1:22" x14ac:dyDescent="0.25">
      <c r="A68" s="42" t="s">
        <v>10</v>
      </c>
      <c r="B68" s="9" t="e">
        <f>B67-B66</f>
        <v>#DIV/0!</v>
      </c>
      <c r="C68" s="9" t="e">
        <f t="shared" ref="C68:F68" si="2">C67-C66</f>
        <v>#DIV/0!</v>
      </c>
      <c r="D68" s="9" t="e">
        <f t="shared" si="2"/>
        <v>#DIV/0!</v>
      </c>
      <c r="E68" s="9" t="e">
        <f t="shared" si="2"/>
        <v>#DIV/0!</v>
      </c>
      <c r="F68" s="9" t="e">
        <f t="shared" si="2"/>
        <v>#DIV/0!</v>
      </c>
      <c r="G68" s="103"/>
      <c r="J68" t="s">
        <v>64</v>
      </c>
      <c r="K68" s="68">
        <f>G64*E66</f>
        <v>0</v>
      </c>
      <c r="M68" s="12" t="s">
        <v>11</v>
      </c>
      <c r="N68" s="13" t="s">
        <v>12</v>
      </c>
      <c r="O68" s="27" t="s">
        <v>11</v>
      </c>
      <c r="P68" s="31" t="s">
        <v>12</v>
      </c>
      <c r="Q68" s="27" t="s">
        <v>11</v>
      </c>
      <c r="R68" s="31" t="s">
        <v>12</v>
      </c>
      <c r="S68" s="27" t="s">
        <v>11</v>
      </c>
      <c r="T68" s="31" t="s">
        <v>12</v>
      </c>
      <c r="U68" s="27" t="s">
        <v>11</v>
      </c>
      <c r="V68" s="31" t="s">
        <v>12</v>
      </c>
    </row>
    <row r="69" spans="1:22" ht="15.75" thickBot="1" x14ac:dyDescent="0.3">
      <c r="A69" s="46" t="s">
        <v>87</v>
      </c>
      <c r="B69" s="47" t="str">
        <f>IF(N71="","",IF(N71&lt;=0.05, "No", "Yes"))</f>
        <v>Yes</v>
      </c>
      <c r="C69" s="48" t="str">
        <f>IF(P71="","",IF(P71&lt;=0.05, "No", "Yes"))</f>
        <v>Yes</v>
      </c>
      <c r="D69" s="48" t="str">
        <f>IF(R71="","",IF(R71&lt;=0.05, "No", "Yes"))</f>
        <v>Yes</v>
      </c>
      <c r="E69" s="48" t="str">
        <f>IF(T71="","",IF(T71&lt;=0.05, "No", "Yes"))</f>
        <v>Yes</v>
      </c>
      <c r="F69" s="48" t="str">
        <f>IF(V71="","",IF(V71&lt;=0.05, "No", "Yes"))</f>
        <v>Yes</v>
      </c>
      <c r="G69" s="73" t="e">
        <f>IF(K63="","",IF(K63&lt;=0.05, "No", "Yes"))</f>
        <v>#DIV/0!</v>
      </c>
      <c r="J69" t="s">
        <v>65</v>
      </c>
      <c r="K69" s="68">
        <f>G64*F66</f>
        <v>0</v>
      </c>
      <c r="M69" s="17" t="str">
        <f>IF(ISNUMBER(N65),M65-N65,"n/a")</f>
        <v>n/a</v>
      </c>
      <c r="N69" s="19" t="str">
        <f>IF(ISNUMBER(N65),M65+N65,"n/a")</f>
        <v>n/a</v>
      </c>
      <c r="O69" s="27" t="str">
        <f>IF(ISNUMBER(P65),O65-P65,"n/a")</f>
        <v>n/a</v>
      </c>
      <c r="P69" s="31" t="str">
        <f>IF(ISNUMBER(P65),O65+P65,"n/a")</f>
        <v>n/a</v>
      </c>
      <c r="Q69" s="27" t="str">
        <f>IF(ISNUMBER(R65),Q65-R65,"n/a")</f>
        <v>n/a</v>
      </c>
      <c r="R69" s="31" t="str">
        <f>IF(ISNUMBER(R65),Q65+R65,"n/a")</f>
        <v>n/a</v>
      </c>
      <c r="S69" s="22" t="str">
        <f>IF(ISNUMBER(T65),S65-T65,"n/a")</f>
        <v>n/a</v>
      </c>
      <c r="T69" s="23" t="str">
        <f>IF(ISNUMBER(T65),S65+T65,"n/a")</f>
        <v>n/a</v>
      </c>
      <c r="U69" s="27" t="str">
        <f>IF(ISNUMBER(V65),U65-V65,"n/a")</f>
        <v>n/a</v>
      </c>
      <c r="V69" s="31" t="str">
        <f>IF(ISNUMBER(V65),U65+V65,"n/a")</f>
        <v>n/a</v>
      </c>
    </row>
    <row r="70" spans="1:22" ht="15" customHeight="1" x14ac:dyDescent="0.25">
      <c r="M70" s="12" t="s">
        <v>16</v>
      </c>
      <c r="N70" s="13" t="s">
        <v>17</v>
      </c>
      <c r="O70" s="22" t="s">
        <v>16</v>
      </c>
      <c r="P70" s="23" t="s">
        <v>17</v>
      </c>
      <c r="Q70" s="22" t="s">
        <v>16</v>
      </c>
      <c r="R70" s="23" t="s">
        <v>17</v>
      </c>
      <c r="S70" s="22" t="s">
        <v>16</v>
      </c>
      <c r="T70" s="23" t="s">
        <v>17</v>
      </c>
      <c r="U70" s="22" t="s">
        <v>16</v>
      </c>
      <c r="V70" s="23" t="s">
        <v>17</v>
      </c>
    </row>
    <row r="71" spans="1:22" x14ac:dyDescent="0.25">
      <c r="M71" s="17" t="e">
        <f>M65/N67</f>
        <v>#DIV/0!</v>
      </c>
      <c r="N71" s="19" t="str">
        <f>IF(ISNUMBER(M71),IF(M71&gt;0,2*(1-NORMSDIST(M71)),2*NORMSDIST(M71)),"n/a")</f>
        <v>n/a</v>
      </c>
      <c r="O71" s="27" t="e">
        <f>O65/P67</f>
        <v>#DIV/0!</v>
      </c>
      <c r="P71" s="31" t="str">
        <f>IF(ISNUMBER(O71),IF(O71&gt;0,2*(1-NORMSDIST(O71)),2*NORMSDIST(O71)),"n/a")</f>
        <v>n/a</v>
      </c>
      <c r="Q71" s="27" t="e">
        <f>Q65/R67</f>
        <v>#DIV/0!</v>
      </c>
      <c r="R71" s="31" t="str">
        <f>IF(ISNUMBER(Q71),IF(Q71&gt;0,2*(1-NORMSDIST(Q71)),2*NORMSDIST(Q71)),"n/a")</f>
        <v>n/a</v>
      </c>
      <c r="S71" s="27" t="e">
        <f>S65/T67</f>
        <v>#DIV/0!</v>
      </c>
      <c r="T71" s="31" t="str">
        <f>IF(ISNUMBER(S71),IF(S71&gt;0,2*(1-NORMSDIST(S71)),2*NORMSDIST(S71)),"n/a")</f>
        <v>n/a</v>
      </c>
      <c r="U71" s="27" t="e">
        <f>U65/V67</f>
        <v>#DIV/0!</v>
      </c>
      <c r="V71" s="31" t="str">
        <f>IF(ISNUMBER(U71),IF(U71&gt;0,2*(1-NORMSDIST(U71)),2*NORMSDIST(U71)),"n/a")</f>
        <v>n/a</v>
      </c>
    </row>
    <row r="74" spans="1:22" ht="15.75" thickBot="1" x14ac:dyDescent="0.3">
      <c r="A74" s="33"/>
    </row>
    <row r="75" spans="1:22" x14ac:dyDescent="0.25">
      <c r="A75" s="67"/>
      <c r="B75" s="97" t="s">
        <v>30</v>
      </c>
      <c r="C75" s="97"/>
      <c r="D75" s="97"/>
      <c r="E75" s="98"/>
      <c r="F75" s="50"/>
      <c r="G75" s="50"/>
      <c r="M75" s="120" t="s">
        <v>31</v>
      </c>
      <c r="N75" s="105"/>
      <c r="O75" s="106" t="s">
        <v>32</v>
      </c>
      <c r="P75" s="105"/>
      <c r="Q75" s="106" t="s">
        <v>33</v>
      </c>
      <c r="R75" s="105"/>
    </row>
    <row r="76" spans="1:22" x14ac:dyDescent="0.25">
      <c r="A76" s="40"/>
      <c r="B76" s="3" t="s">
        <v>31</v>
      </c>
      <c r="C76" s="3" t="s">
        <v>32</v>
      </c>
      <c r="D76" s="3" t="s">
        <v>33</v>
      </c>
      <c r="E76" s="41" t="s">
        <v>7</v>
      </c>
      <c r="H76" s="11"/>
      <c r="I76" s="11"/>
      <c r="K76" s="69" t="s">
        <v>54</v>
      </c>
      <c r="L76" s="11"/>
      <c r="M76" t="s">
        <v>13</v>
      </c>
      <c r="N76" s="23" t="s">
        <v>14</v>
      </c>
      <c r="O76" t="s">
        <v>13</v>
      </c>
      <c r="P76" s="23" t="s">
        <v>14</v>
      </c>
      <c r="Q76" s="33" t="s">
        <v>13</v>
      </c>
      <c r="R76" s="23" t="s">
        <v>14</v>
      </c>
      <c r="U76"/>
      <c r="V76"/>
    </row>
    <row r="77" spans="1:22" x14ac:dyDescent="0.25">
      <c r="A77" s="42" t="s">
        <v>9</v>
      </c>
      <c r="B77" s="35">
        <v>5335</v>
      </c>
      <c r="C77" s="35">
        <v>753</v>
      </c>
      <c r="D77" s="35">
        <v>187</v>
      </c>
      <c r="E77" s="43">
        <f>SUM(B77:D77)</f>
        <v>6275</v>
      </c>
      <c r="H77" s="11"/>
      <c r="I77" s="11"/>
      <c r="J77" s="11"/>
      <c r="K77" s="70" t="e">
        <f>_xlfn.CHISQ.TEST(B78:D78,K79:K81)</f>
        <v>#DIV/0!</v>
      </c>
      <c r="L77" s="11"/>
      <c r="M77" s="5">
        <f>B77/E77</f>
        <v>0.85019920318725095</v>
      </c>
      <c r="N77" s="23">
        <v>90</v>
      </c>
      <c r="O77" s="5">
        <f>C77/E77</f>
        <v>0.12</v>
      </c>
      <c r="P77" s="38">
        <v>90</v>
      </c>
      <c r="Q77" s="51">
        <f>D77/E77</f>
        <v>2.9800796812749004E-2</v>
      </c>
      <c r="R77" s="38">
        <v>90</v>
      </c>
      <c r="U77"/>
      <c r="V77"/>
    </row>
    <row r="78" spans="1:22" x14ac:dyDescent="0.25">
      <c r="A78" s="42" t="s">
        <v>1</v>
      </c>
      <c r="B78" s="62">
        <f>'Response Rate'!B45</f>
        <v>0</v>
      </c>
      <c r="C78" s="62">
        <f>'Response Rate'!C45</f>
        <v>0</v>
      </c>
      <c r="D78" s="62">
        <f>'Response Rate'!D45</f>
        <v>0</v>
      </c>
      <c r="E78" s="63">
        <f>SUM(B78:D78)</f>
        <v>0</v>
      </c>
      <c r="H78" s="11"/>
      <c r="I78" s="11"/>
      <c r="J78" s="11"/>
      <c r="K78" s="75" t="s">
        <v>60</v>
      </c>
      <c r="L78" s="11"/>
      <c r="M78" s="5" t="e">
        <f>B78/E78</f>
        <v>#DIV/0!</v>
      </c>
      <c r="N78" s="23" t="s">
        <v>15</v>
      </c>
      <c r="O78" s="5" t="e">
        <f>C78/E78</f>
        <v>#DIV/0!</v>
      </c>
      <c r="P78" s="28" t="s">
        <v>15</v>
      </c>
      <c r="Q78" s="51" t="e">
        <f>D78/E78</f>
        <v>#DIV/0!</v>
      </c>
      <c r="R78" s="28" t="s">
        <v>15</v>
      </c>
      <c r="U78"/>
      <c r="V78"/>
    </row>
    <row r="79" spans="1:22" x14ac:dyDescent="0.25">
      <c r="A79" s="44"/>
      <c r="B79" s="33"/>
      <c r="C79" s="33"/>
      <c r="D79" s="33"/>
      <c r="E79" s="45"/>
      <c r="H79" s="11"/>
      <c r="I79" s="11"/>
      <c r="J79" s="11" t="s">
        <v>31</v>
      </c>
      <c r="K79" s="68">
        <f>E78*B80</f>
        <v>0</v>
      </c>
      <c r="L79" s="11"/>
      <c r="M79" s="5" t="e">
        <f>M77-M78</f>
        <v>#DIV/0!</v>
      </c>
      <c r="N79" s="31" t="str">
        <f>IF(ISNUMBER(N81),(NORMSINV((N77+(100-N77)/2)/100))*N81,"n/a")</f>
        <v>n/a</v>
      </c>
      <c r="O79" s="5" t="e">
        <f>O77-O78</f>
        <v>#DIV/0!</v>
      </c>
      <c r="P79" s="28" t="str">
        <f>IF(ISNUMBER(P81),(NORMSINV((P77+(100-P77)/2)/100))*P81,"n/a")</f>
        <v>n/a</v>
      </c>
      <c r="Q79" s="51" t="e">
        <f>Q77-Q78</f>
        <v>#DIV/0!</v>
      </c>
      <c r="R79" s="31" t="str">
        <f>IF(ISNUMBER(R81),(NORMSINV((R77+(100-R77)/2)/100))*R81,"n/a")</f>
        <v>n/a</v>
      </c>
      <c r="U79"/>
      <c r="V79"/>
    </row>
    <row r="80" spans="1:22" x14ac:dyDescent="0.25">
      <c r="A80" s="42" t="s">
        <v>19</v>
      </c>
      <c r="B80" s="8">
        <f>B77/E77</f>
        <v>0.85019920318725095</v>
      </c>
      <c r="C80" s="8">
        <f>C77/E77</f>
        <v>0.12</v>
      </c>
      <c r="D80" s="8">
        <f>D77/E77</f>
        <v>2.9800796812749004E-2</v>
      </c>
      <c r="E80" s="107" t="s">
        <v>71</v>
      </c>
      <c r="H80" s="11"/>
      <c r="I80" s="11"/>
      <c r="J80" s="11" t="s">
        <v>32</v>
      </c>
      <c r="K80" s="68">
        <f>E78*C80</f>
        <v>0</v>
      </c>
      <c r="L80" s="11"/>
      <c r="M80"/>
      <c r="N80" s="23" t="s">
        <v>18</v>
      </c>
      <c r="O80" s="37"/>
      <c r="P80" s="28" t="s">
        <v>18</v>
      </c>
      <c r="Q80" s="52"/>
      <c r="R80" s="28" t="s">
        <v>18</v>
      </c>
      <c r="U80"/>
      <c r="V80"/>
    </row>
    <row r="81" spans="1:22" x14ac:dyDescent="0.25">
      <c r="A81" s="42" t="s">
        <v>20</v>
      </c>
      <c r="B81" s="8" t="e">
        <f>B78/E78</f>
        <v>#DIV/0!</v>
      </c>
      <c r="C81" s="8" t="e">
        <f>C78/E78</f>
        <v>#DIV/0!</v>
      </c>
      <c r="D81" s="8" t="e">
        <f>D78/E78</f>
        <v>#DIV/0!</v>
      </c>
      <c r="E81" s="108"/>
      <c r="H81" s="11"/>
      <c r="I81" s="11"/>
      <c r="J81" s="11" t="s">
        <v>33</v>
      </c>
      <c r="K81" s="68">
        <f>E78*D80</f>
        <v>0</v>
      </c>
      <c r="L81" s="11"/>
      <c r="M81"/>
      <c r="N81" s="31" t="str">
        <f>IF(AND(ISNUMBER(M77),ISNUMBER(M78)),SQRT(M77*(1-M77)/E77+M78*(1-M78)/E78),"n/a")</f>
        <v>n/a</v>
      </c>
      <c r="P81" s="31" t="str">
        <f>IF(AND(ISNUMBER(O77),ISNUMBER(O78)),SQRT(O77*(1-O77)/E77+O78*(1-O78)/E78),"n/a")</f>
        <v>n/a</v>
      </c>
      <c r="Q81" s="33"/>
      <c r="R81" s="31" t="str">
        <f>IF(AND(ISNUMBER(Q77),ISNUMBER(Q78)),SQRT(Q77*(1-Q77)/E77+Q78*(1-Q78)/E78),"n/a")</f>
        <v>n/a</v>
      </c>
      <c r="U81"/>
      <c r="V81"/>
    </row>
    <row r="82" spans="1:22" x14ac:dyDescent="0.25">
      <c r="A82" s="42" t="s">
        <v>10</v>
      </c>
      <c r="B82" s="9" t="e">
        <f>B81-B80</f>
        <v>#DIV/0!</v>
      </c>
      <c r="C82" s="9" t="e">
        <f t="shared" ref="C82:D82" si="3">C81-C80</f>
        <v>#DIV/0!</v>
      </c>
      <c r="D82" s="9" t="e">
        <f t="shared" si="3"/>
        <v>#DIV/0!</v>
      </c>
      <c r="E82" s="103"/>
      <c r="H82" s="11"/>
      <c r="I82" s="11"/>
      <c r="J82" s="11"/>
      <c r="K82" s="11"/>
      <c r="L82" s="11"/>
      <c r="M82" t="s">
        <v>11</v>
      </c>
      <c r="N82" s="23" t="s">
        <v>12</v>
      </c>
      <c r="O82" s="5" t="s">
        <v>11</v>
      </c>
      <c r="P82" s="31" t="s">
        <v>12</v>
      </c>
      <c r="Q82" s="51" t="s">
        <v>11</v>
      </c>
      <c r="R82" s="31" t="s">
        <v>12</v>
      </c>
      <c r="U82"/>
      <c r="V82"/>
    </row>
    <row r="83" spans="1:22" ht="15.75" thickBot="1" x14ac:dyDescent="0.3">
      <c r="A83" s="46" t="s">
        <v>87</v>
      </c>
      <c r="B83" s="47" t="str">
        <f>IF(N85="","",IF(N85&lt;=0.05, "No", "Yes"))</f>
        <v>Yes</v>
      </c>
      <c r="C83" s="48" t="str">
        <f>IF(P85="","",IF(P85&lt;=0.05, "No", "Yes"))</f>
        <v>Yes</v>
      </c>
      <c r="D83" s="48" t="str">
        <f>IF(R85="","",IF(R85&lt;=0.05, "No", "Yes"))</f>
        <v>Yes</v>
      </c>
      <c r="E83" s="73" t="e">
        <f>IF(K77="","",IF(K77&lt;=0.05, "No", "Yes"))</f>
        <v>#DIV/0!</v>
      </c>
      <c r="H83" s="11"/>
      <c r="I83" s="11"/>
      <c r="J83" s="11"/>
      <c r="K83" s="11"/>
      <c r="L83" s="11"/>
      <c r="M83" s="5" t="str">
        <f>IF(ISNUMBER(N79),M79-N79,"n/a")</f>
        <v>n/a</v>
      </c>
      <c r="N83" s="31" t="str">
        <f>IF(ISNUMBER(N79),M79+N79,"n/a")</f>
        <v>n/a</v>
      </c>
      <c r="O83" s="5" t="str">
        <f>IF(ISNUMBER(P79),O79-P79,"n/a")</f>
        <v>n/a</v>
      </c>
      <c r="P83" s="31" t="str">
        <f>IF(ISNUMBER(P79),O79+P79,"n/a")</f>
        <v>n/a</v>
      </c>
      <c r="Q83" s="51" t="str">
        <f>IF(ISNUMBER(R79),Q79-R79,"n/a")</f>
        <v>n/a</v>
      </c>
      <c r="R83" s="31" t="str">
        <f>IF(ISNUMBER(R79),Q79+R79,"n/a")</f>
        <v>n/a</v>
      </c>
      <c r="U83"/>
      <c r="V83"/>
    </row>
    <row r="84" spans="1:22" x14ac:dyDescent="0.25">
      <c r="J84" s="11"/>
      <c r="K84" s="11"/>
      <c r="M84" s="11" t="s">
        <v>16</v>
      </c>
      <c r="N84" s="13" t="s">
        <v>17</v>
      </c>
      <c r="O84" t="s">
        <v>16</v>
      </c>
      <c r="P84" s="23" t="s">
        <v>17</v>
      </c>
      <c r="Q84" t="s">
        <v>16</v>
      </c>
      <c r="R84" s="23" t="s">
        <v>17</v>
      </c>
    </row>
    <row r="85" spans="1:22" x14ac:dyDescent="0.25">
      <c r="K85" s="11"/>
      <c r="M85" s="36" t="e">
        <f>M79/N81</f>
        <v>#DIV/0!</v>
      </c>
      <c r="N85" s="19" t="str">
        <f>IF(ISNUMBER(M85),IF(M85&gt;0,2*(1-NORMSDIST(M85)),2*NORMSDIST(M85)),"n/a")</f>
        <v>n/a</v>
      </c>
      <c r="O85" s="5" t="e">
        <f>O79/P81</f>
        <v>#DIV/0!</v>
      </c>
      <c r="P85" s="31" t="str">
        <f>IF(ISNUMBER(O85),IF(O85&gt;0,2*(1-NORMSDIST(O85)),2*NORMSDIST(O85)),"n/a")</f>
        <v>n/a</v>
      </c>
      <c r="Q85" s="5" t="e">
        <f>Q79/R81</f>
        <v>#DIV/0!</v>
      </c>
      <c r="R85" s="31" t="str">
        <f>IF(ISNUMBER(Q85),IF(Q85&gt;0,2*(1-NORMSDIST(Q85)),2*NORMSDIST(Q85)),"n/a")</f>
        <v>n/a</v>
      </c>
    </row>
    <row r="88" spans="1:22" ht="15.75" thickBot="1" x14ac:dyDescent="0.3"/>
    <row r="89" spans="1:22" x14ac:dyDescent="0.25">
      <c r="A89" s="67"/>
      <c r="B89" s="97" t="s">
        <v>34</v>
      </c>
      <c r="C89" s="97"/>
      <c r="D89" s="97"/>
      <c r="E89" s="98"/>
      <c r="M89" s="104" t="s">
        <v>38</v>
      </c>
      <c r="N89" s="105"/>
      <c r="O89" s="106" t="s">
        <v>36</v>
      </c>
      <c r="P89" s="105"/>
      <c r="Q89" s="106" t="s">
        <v>37</v>
      </c>
      <c r="R89" s="105"/>
    </row>
    <row r="90" spans="1:22" x14ac:dyDescent="0.25">
      <c r="A90" s="40"/>
      <c r="B90" s="3" t="s">
        <v>42</v>
      </c>
      <c r="C90" s="3" t="s">
        <v>35</v>
      </c>
      <c r="D90" s="53" t="s">
        <v>43</v>
      </c>
      <c r="E90" s="41" t="s">
        <v>7</v>
      </c>
      <c r="K90" s="69" t="s">
        <v>54</v>
      </c>
      <c r="M90" s="12" t="s">
        <v>13</v>
      </c>
      <c r="N90" s="13" t="s">
        <v>14</v>
      </c>
      <c r="O90" s="22" t="s">
        <v>13</v>
      </c>
      <c r="P90" s="23" t="s">
        <v>14</v>
      </c>
      <c r="Q90" s="54" t="s">
        <v>13</v>
      </c>
      <c r="R90" s="23" t="s">
        <v>14</v>
      </c>
    </row>
    <row r="91" spans="1:22" x14ac:dyDescent="0.25">
      <c r="A91" s="42" t="s">
        <v>9</v>
      </c>
      <c r="B91" s="35">
        <v>4393</v>
      </c>
      <c r="C91" s="35">
        <v>1380</v>
      </c>
      <c r="D91" s="35">
        <v>502</v>
      </c>
      <c r="E91" s="43">
        <f>SUM(B91:D91)</f>
        <v>6275</v>
      </c>
      <c r="K91" s="68" t="e">
        <f>_xlfn.CHISQ.TEST(B92:D92,K93:K95)</f>
        <v>#DIV/0!</v>
      </c>
      <c r="M91" s="17">
        <f>B91/E91</f>
        <v>0.70007968127490039</v>
      </c>
      <c r="N91" s="13">
        <v>90</v>
      </c>
      <c r="O91" s="27">
        <f>C91/E91</f>
        <v>0.2199203187250996</v>
      </c>
      <c r="P91" s="38">
        <v>90</v>
      </c>
      <c r="Q91" s="27">
        <f>D91/E91</f>
        <v>0.08</v>
      </c>
      <c r="R91" s="38">
        <v>90</v>
      </c>
    </row>
    <row r="92" spans="1:22" x14ac:dyDescent="0.25">
      <c r="A92" s="42" t="s">
        <v>1</v>
      </c>
      <c r="B92" s="62">
        <f>'Response Rate'!B53</f>
        <v>0</v>
      </c>
      <c r="C92" s="62">
        <f>'Response Rate'!C53</f>
        <v>0</v>
      </c>
      <c r="D92" s="62">
        <f>'Response Rate'!D53</f>
        <v>0</v>
      </c>
      <c r="E92" s="63">
        <f>SUM(B92:D92)</f>
        <v>0</v>
      </c>
      <c r="K92" s="74" t="s">
        <v>60</v>
      </c>
      <c r="M92" s="17" t="e">
        <f>B92/E92</f>
        <v>#DIV/0!</v>
      </c>
      <c r="N92" s="13" t="s">
        <v>15</v>
      </c>
      <c r="O92" s="27" t="e">
        <f>C92/E92</f>
        <v>#DIV/0!</v>
      </c>
      <c r="P92" s="28" t="s">
        <v>15</v>
      </c>
      <c r="Q92" s="27" t="e">
        <f>D92/E92</f>
        <v>#DIV/0!</v>
      </c>
      <c r="R92" s="28" t="s">
        <v>15</v>
      </c>
    </row>
    <row r="93" spans="1:22" x14ac:dyDescent="0.25">
      <c r="A93" s="44"/>
      <c r="B93" s="33"/>
      <c r="C93" s="33"/>
      <c r="D93" s="33"/>
      <c r="E93" s="45"/>
      <c r="J93" t="s">
        <v>38</v>
      </c>
      <c r="K93" s="68">
        <f>E92*B94</f>
        <v>0</v>
      </c>
      <c r="M93" s="17" t="e">
        <f>M91-M92</f>
        <v>#DIV/0!</v>
      </c>
      <c r="N93" s="19" t="str">
        <f>IF(ISNUMBER(N95),(NORMSINV((N91+(100-N91)/2)/100))*N95,"n/a")</f>
        <v>n/a</v>
      </c>
      <c r="O93" s="27" t="e">
        <f>O91-O92</f>
        <v>#DIV/0!</v>
      </c>
      <c r="P93" s="28" t="str">
        <f>IF(ISNUMBER(P95),(NORMSINV((P91+(100-P91)/2)/100))*P95,"n/a")</f>
        <v>n/a</v>
      </c>
      <c r="Q93" s="27" t="e">
        <f>Q91-Q92</f>
        <v>#DIV/0!</v>
      </c>
      <c r="R93" s="31" t="str">
        <f>IF(ISNUMBER(R95),(NORMSINV((R91+(100-R91)/2)/100))*R95,"n/a")</f>
        <v>n/a</v>
      </c>
    </row>
    <row r="94" spans="1:22" x14ac:dyDescent="0.25">
      <c r="A94" s="42" t="s">
        <v>19</v>
      </c>
      <c r="B94" s="8">
        <f>B91/E91</f>
        <v>0.70007968127490039</v>
      </c>
      <c r="C94" s="8">
        <f>C91/E91</f>
        <v>0.2199203187250996</v>
      </c>
      <c r="D94" s="8">
        <f>D91/E91</f>
        <v>0.08</v>
      </c>
      <c r="E94" s="45"/>
      <c r="J94" t="s">
        <v>36</v>
      </c>
      <c r="K94" s="68">
        <f>E92*C94</f>
        <v>0</v>
      </c>
      <c r="M94" s="12"/>
      <c r="N94" s="13" t="s">
        <v>18</v>
      </c>
      <c r="O94" s="34"/>
      <c r="P94" s="28" t="s">
        <v>18</v>
      </c>
      <c r="Q94" s="34"/>
      <c r="R94" s="28" t="s">
        <v>18</v>
      </c>
    </row>
    <row r="95" spans="1:22" x14ac:dyDescent="0.25">
      <c r="A95" s="42" t="s">
        <v>20</v>
      </c>
      <c r="B95" s="8" t="e">
        <f>B92/E92</f>
        <v>#DIV/0!</v>
      </c>
      <c r="C95" s="8" t="e">
        <f>C92/E92</f>
        <v>#DIV/0!</v>
      </c>
      <c r="D95" s="8" t="e">
        <f>D92/E92</f>
        <v>#DIV/0!</v>
      </c>
      <c r="E95" s="107" t="s">
        <v>72</v>
      </c>
      <c r="J95" t="s">
        <v>37</v>
      </c>
      <c r="K95" s="68">
        <f>E92*D94</f>
        <v>0</v>
      </c>
      <c r="M95" s="12"/>
      <c r="N95" s="19" t="str">
        <f>IF(AND(ISNUMBER(M91),ISNUMBER(M92)),SQRT(M91*(1-M91)/E91+M92*(1-M92)/E92),"n/a")</f>
        <v>n/a</v>
      </c>
      <c r="O95" s="22"/>
      <c r="P95" s="31" t="str">
        <f>IF(AND(ISNUMBER(O91),ISNUMBER(O92)),SQRT(O91*(1-O91)/E91+O92*(1-O92)/E92),"n/a")</f>
        <v>n/a</v>
      </c>
      <c r="Q95" s="22"/>
      <c r="R95" s="31" t="str">
        <f>IF(AND(ISNUMBER(Q91),ISNUMBER(Q92)),SQRT(Q91*(1-Q91)/E91+Q92*(1-Q92)/E92),"n/a")</f>
        <v>n/a</v>
      </c>
    </row>
    <row r="96" spans="1:22" x14ac:dyDescent="0.25">
      <c r="A96" s="42" t="s">
        <v>10</v>
      </c>
      <c r="B96" s="9" t="e">
        <f>B95-B94</f>
        <v>#DIV/0!</v>
      </c>
      <c r="C96" s="9" t="e">
        <f t="shared" ref="C96:D96" si="4">C95-C94</f>
        <v>#DIV/0!</v>
      </c>
      <c r="D96" s="9" t="e">
        <f t="shared" si="4"/>
        <v>#DIV/0!</v>
      </c>
      <c r="E96" s="109"/>
      <c r="M96" s="12" t="s">
        <v>11</v>
      </c>
      <c r="N96" s="13" t="s">
        <v>12</v>
      </c>
      <c r="O96" s="27" t="s">
        <v>11</v>
      </c>
      <c r="P96" s="31" t="s">
        <v>12</v>
      </c>
      <c r="Q96" s="27" t="s">
        <v>11</v>
      </c>
      <c r="R96" s="31" t="s">
        <v>12</v>
      </c>
    </row>
    <row r="97" spans="1:18" ht="15.75" thickBot="1" x14ac:dyDescent="0.3">
      <c r="A97" s="46" t="s">
        <v>87</v>
      </c>
      <c r="B97" s="47" t="str">
        <f>IF(N99="","",IF(N99&lt;=0.05, "No", "Yes"))</f>
        <v>Yes</v>
      </c>
      <c r="C97" s="48" t="str">
        <f>IF(P99="","",IF(P99&lt;=0.05, "No", "Yes"))</f>
        <v>Yes</v>
      </c>
      <c r="D97" s="48" t="str">
        <f>IF(R99="","",IF(R99&lt;=0.05, "No", "Yes"))</f>
        <v>Yes</v>
      </c>
      <c r="E97" s="73" t="e">
        <f>IF(K91="","",IF(K91&lt;=0.05, "No", "Yes"))</f>
        <v>#DIV/0!</v>
      </c>
      <c r="M97" s="17" t="str">
        <f>IF(ISNUMBER(N93),M93-N93,"n/a")</f>
        <v>n/a</v>
      </c>
      <c r="N97" s="19" t="str">
        <f>IF(ISNUMBER(N93),M93+N93,"n/a")</f>
        <v>n/a</v>
      </c>
      <c r="O97" s="27" t="str">
        <f>IF(ISNUMBER(P93),O93-P93,"n/a")</f>
        <v>n/a</v>
      </c>
      <c r="P97" s="31" t="str">
        <f>IF(ISNUMBER(P93),O93+P93,"n/a")</f>
        <v>n/a</v>
      </c>
      <c r="Q97" s="27" t="str">
        <f>IF(ISNUMBER(R93),Q93-R93,"n/a")</f>
        <v>n/a</v>
      </c>
      <c r="R97" s="31" t="str">
        <f>IF(ISNUMBER(R93),Q93+R93,"n/a")</f>
        <v>n/a</v>
      </c>
    </row>
    <row r="98" spans="1:18" x14ac:dyDescent="0.25">
      <c r="M98" s="12" t="s">
        <v>16</v>
      </c>
      <c r="N98" s="13" t="s">
        <v>17</v>
      </c>
      <c r="O98" s="22" t="s">
        <v>16</v>
      </c>
      <c r="P98" s="23" t="s">
        <v>17</v>
      </c>
      <c r="Q98" s="22" t="s">
        <v>16</v>
      </c>
      <c r="R98" s="23" t="s">
        <v>17</v>
      </c>
    </row>
    <row r="99" spans="1:18" x14ac:dyDescent="0.25">
      <c r="M99" s="17" t="e">
        <f>M93/N95</f>
        <v>#DIV/0!</v>
      </c>
      <c r="N99" s="19" t="str">
        <f>IF(ISNUMBER(M99),IF(M99&gt;0,2*(1-NORMSDIST(M99)),2*NORMSDIST(M99)),"n/a")</f>
        <v>n/a</v>
      </c>
      <c r="O99" s="27" t="e">
        <f>O93/P95</f>
        <v>#DIV/0!</v>
      </c>
      <c r="P99" s="31" t="str">
        <f>IF(ISNUMBER(O99),IF(O99&gt;0,2*(1-NORMSDIST(O99)),2*NORMSDIST(O99)),"n/a")</f>
        <v>n/a</v>
      </c>
      <c r="Q99" s="27" t="e">
        <f>Q93/R95</f>
        <v>#DIV/0!</v>
      </c>
      <c r="R99" s="31" t="str">
        <f>IF(ISNUMBER(Q99),IF(Q99&gt;0,2*(1-NORMSDIST(Q99)),2*NORMSDIST(Q99)),"n/a")</f>
        <v>n/a</v>
      </c>
    </row>
    <row r="102" spans="1:18" ht="15.75" thickBot="1" x14ac:dyDescent="0.3"/>
    <row r="103" spans="1:18" x14ac:dyDescent="0.25">
      <c r="A103" s="39"/>
      <c r="B103" s="97" t="s">
        <v>39</v>
      </c>
      <c r="C103" s="97"/>
      <c r="D103" s="97"/>
      <c r="E103" s="98"/>
      <c r="M103" s="104" t="s">
        <v>40</v>
      </c>
      <c r="N103" s="105"/>
      <c r="O103" s="106" t="s">
        <v>41</v>
      </c>
      <c r="P103" s="105"/>
      <c r="Q103" s="106" t="s">
        <v>44</v>
      </c>
      <c r="R103" s="105"/>
    </row>
    <row r="104" spans="1:18" x14ac:dyDescent="0.25">
      <c r="A104" s="40"/>
      <c r="B104" s="3" t="s">
        <v>40</v>
      </c>
      <c r="C104" s="3" t="s">
        <v>41</v>
      </c>
      <c r="D104" s="53" t="s">
        <v>45</v>
      </c>
      <c r="E104" s="41" t="s">
        <v>7</v>
      </c>
      <c r="K104" s="69" t="s">
        <v>54</v>
      </c>
      <c r="M104" s="12" t="s">
        <v>13</v>
      </c>
      <c r="N104" s="13" t="s">
        <v>14</v>
      </c>
      <c r="O104" s="22" t="s">
        <v>13</v>
      </c>
      <c r="P104" s="23" t="s">
        <v>14</v>
      </c>
      <c r="Q104" s="22" t="s">
        <v>13</v>
      </c>
      <c r="R104" s="23" t="s">
        <v>14</v>
      </c>
    </row>
    <row r="105" spans="1:18" x14ac:dyDescent="0.25">
      <c r="A105" s="42" t="s">
        <v>9</v>
      </c>
      <c r="B105" s="35">
        <v>564</v>
      </c>
      <c r="C105" s="35">
        <v>4267</v>
      </c>
      <c r="D105" s="35">
        <v>1444</v>
      </c>
      <c r="E105" s="43">
        <f>SUM(B105:D105)</f>
        <v>6275</v>
      </c>
      <c r="K105" s="68" t="e">
        <f>_xlfn.CHISQ.TEST(B106:D106,K107:K109)</f>
        <v>#DIV/0!</v>
      </c>
      <c r="M105" s="17">
        <f>B105/E105</f>
        <v>8.9880478087649401E-2</v>
      </c>
      <c r="N105" s="13">
        <v>90</v>
      </c>
      <c r="O105" s="27">
        <f>C105/E105</f>
        <v>0.68</v>
      </c>
      <c r="P105" s="38">
        <v>90</v>
      </c>
      <c r="Q105" s="27">
        <f>D105/E105</f>
        <v>0.23011952191235061</v>
      </c>
      <c r="R105" s="38">
        <v>90</v>
      </c>
    </row>
    <row r="106" spans="1:18" x14ac:dyDescent="0.25">
      <c r="A106" s="42" t="s">
        <v>1</v>
      </c>
      <c r="B106" s="62">
        <f>'Response Rate'!B61</f>
        <v>0</v>
      </c>
      <c r="C106" s="62">
        <f>'Response Rate'!C61</f>
        <v>0</v>
      </c>
      <c r="D106" s="62">
        <f>'Response Rate'!D61</f>
        <v>0</v>
      </c>
      <c r="E106" s="63">
        <f>SUM(B106:D106)</f>
        <v>0</v>
      </c>
      <c r="K106" s="74" t="s">
        <v>60</v>
      </c>
      <c r="M106" s="17" t="e">
        <f>B106/E106</f>
        <v>#DIV/0!</v>
      </c>
      <c r="N106" s="13" t="s">
        <v>15</v>
      </c>
      <c r="O106" s="27" t="e">
        <f>C106/E106</f>
        <v>#DIV/0!</v>
      </c>
      <c r="P106" s="28" t="s">
        <v>15</v>
      </c>
      <c r="Q106" s="27" t="e">
        <f>D106/E106</f>
        <v>#DIV/0!</v>
      </c>
      <c r="R106" s="28" t="s">
        <v>15</v>
      </c>
    </row>
    <row r="107" spans="1:18" x14ac:dyDescent="0.25">
      <c r="A107" s="44"/>
      <c r="B107" s="33"/>
      <c r="C107" s="33"/>
      <c r="D107" s="33"/>
      <c r="E107" s="45"/>
      <c r="J107" s="76" t="s">
        <v>68</v>
      </c>
      <c r="K107" s="68">
        <f>E106*B108</f>
        <v>0</v>
      </c>
      <c r="M107" s="17" t="e">
        <f>M105-M106</f>
        <v>#DIV/0!</v>
      </c>
      <c r="N107" s="19" t="str">
        <f>IF(ISNUMBER(N109),(NORMSINV((N105+(100-N105)/2)/100))*N109,"n/a")</f>
        <v>n/a</v>
      </c>
      <c r="O107" s="27" t="e">
        <f>O105-O106</f>
        <v>#DIV/0!</v>
      </c>
      <c r="P107" s="28" t="str">
        <f>IF(ISNUMBER(P109),(NORMSINV((P105+(100-P105)/2)/100))*P109,"n/a")</f>
        <v>n/a</v>
      </c>
      <c r="Q107" s="27" t="e">
        <f>Q105-Q106</f>
        <v>#DIV/0!</v>
      </c>
      <c r="R107" s="31" t="str">
        <f>IF(ISNUMBER(R109),(NORMSINV((R105+(100-R105)/2)/100))*R109,"n/a")</f>
        <v>n/a</v>
      </c>
    </row>
    <row r="108" spans="1:18" x14ac:dyDescent="0.25">
      <c r="A108" s="42" t="s">
        <v>19</v>
      </c>
      <c r="B108" s="8">
        <f>B105/E105</f>
        <v>8.9880478087649401E-2</v>
      </c>
      <c r="C108" s="8">
        <f>C105/E105</f>
        <v>0.68</v>
      </c>
      <c r="D108" s="8">
        <f>D105/E105</f>
        <v>0.23011952191235061</v>
      </c>
      <c r="E108" s="45"/>
      <c r="J108" t="s">
        <v>66</v>
      </c>
      <c r="K108" s="68">
        <f>E106*C108</f>
        <v>0</v>
      </c>
      <c r="M108" s="12"/>
      <c r="N108" s="13" t="s">
        <v>18</v>
      </c>
      <c r="O108" s="34"/>
      <c r="P108" s="28" t="s">
        <v>18</v>
      </c>
      <c r="Q108" s="34"/>
      <c r="R108" s="28" t="s">
        <v>18</v>
      </c>
    </row>
    <row r="109" spans="1:18" x14ac:dyDescent="0.25">
      <c r="A109" s="42" t="s">
        <v>20</v>
      </c>
      <c r="B109" s="8" t="e">
        <f>B106/E106</f>
        <v>#DIV/0!</v>
      </c>
      <c r="C109" s="8" t="e">
        <f>C106/E106</f>
        <v>#DIV/0!</v>
      </c>
      <c r="D109" s="8" t="e">
        <f>D106/E106</f>
        <v>#DIV/0!</v>
      </c>
      <c r="E109" s="107" t="s">
        <v>73</v>
      </c>
      <c r="J109" t="s">
        <v>67</v>
      </c>
      <c r="K109" s="68">
        <f>E106*D108</f>
        <v>0</v>
      </c>
      <c r="M109" s="12"/>
      <c r="N109" s="19" t="str">
        <f>IF(AND(ISNUMBER(M105),ISNUMBER(M106)),SQRT(M105*(1-M105)/E105+M106*(1-M106)/E106),"n/a")</f>
        <v>n/a</v>
      </c>
      <c r="O109" s="22"/>
      <c r="P109" s="31" t="str">
        <f>IF(AND(ISNUMBER(O105),ISNUMBER(O106)),SQRT(O105*(1-O105)/E105+O106*(1-O106)/E106),"n/a")</f>
        <v>n/a</v>
      </c>
      <c r="Q109" s="22"/>
      <c r="R109" s="31" t="str">
        <f>IF(AND(ISNUMBER(Q105),ISNUMBER(Q106)),SQRT(Q105*(1-Q105)/E105+Q106*(1-Q106)/E106),"n/a")</f>
        <v>n/a</v>
      </c>
    </row>
    <row r="110" spans="1:18" x14ac:dyDescent="0.25">
      <c r="A110" s="42" t="s">
        <v>10</v>
      </c>
      <c r="B110" s="9" t="e">
        <f>B109-B108</f>
        <v>#DIV/0!</v>
      </c>
      <c r="C110" s="9" t="e">
        <f t="shared" ref="C110:D110" si="5">C109-C108</f>
        <v>#DIV/0!</v>
      </c>
      <c r="D110" s="9" t="e">
        <f t="shared" si="5"/>
        <v>#DIV/0!</v>
      </c>
      <c r="E110" s="109"/>
      <c r="M110" s="12" t="s">
        <v>11</v>
      </c>
      <c r="N110" s="13" t="s">
        <v>12</v>
      </c>
      <c r="O110" s="27" t="s">
        <v>11</v>
      </c>
      <c r="P110" s="31" t="s">
        <v>12</v>
      </c>
      <c r="Q110" s="27" t="s">
        <v>11</v>
      </c>
      <c r="R110" s="31" t="s">
        <v>12</v>
      </c>
    </row>
    <row r="111" spans="1:18" ht="15.75" thickBot="1" x14ac:dyDescent="0.3">
      <c r="A111" s="46" t="s">
        <v>87</v>
      </c>
      <c r="B111" s="47" t="str">
        <f>IF(N113="","",IF(N113&lt;=0.05, "No", "Yes"))</f>
        <v>Yes</v>
      </c>
      <c r="C111" s="48" t="str">
        <f>IF(P113="","",IF(P113&lt;=0.05, "No", "Yes"))</f>
        <v>Yes</v>
      </c>
      <c r="D111" s="48" t="str">
        <f>IF(R113="","",IF(R113&lt;=0.05, "No", "Yes"))</f>
        <v>Yes</v>
      </c>
      <c r="E111" s="73" t="e">
        <f>IF(K105="","",IF(K105&lt;=0.05, "No", "Yes"))</f>
        <v>#DIV/0!</v>
      </c>
      <c r="M111" s="17" t="str">
        <f>IF(ISNUMBER(N107),M107-N107,"n/a")</f>
        <v>n/a</v>
      </c>
      <c r="N111" s="19" t="str">
        <f>IF(ISNUMBER(N107),M107+N107,"n/a")</f>
        <v>n/a</v>
      </c>
      <c r="O111" s="27" t="str">
        <f>IF(ISNUMBER(P107),O107-P107,"n/a")</f>
        <v>n/a</v>
      </c>
      <c r="P111" s="31" t="str">
        <f>IF(ISNUMBER(P107),O107+P107,"n/a")</f>
        <v>n/a</v>
      </c>
      <c r="Q111" s="27" t="str">
        <f>IF(ISNUMBER(R107),Q107-R107,"n/a")</f>
        <v>n/a</v>
      </c>
      <c r="R111" s="31" t="str">
        <f>IF(ISNUMBER(R107),Q107+R107,"n/a")</f>
        <v>n/a</v>
      </c>
    </row>
    <row r="112" spans="1:18" x14ac:dyDescent="0.25">
      <c r="M112" s="12" t="s">
        <v>16</v>
      </c>
      <c r="N112" s="13" t="s">
        <v>17</v>
      </c>
      <c r="O112" s="22" t="s">
        <v>16</v>
      </c>
      <c r="P112" s="23" t="s">
        <v>17</v>
      </c>
      <c r="Q112" s="22" t="s">
        <v>16</v>
      </c>
      <c r="R112" s="23" t="s">
        <v>17</v>
      </c>
    </row>
    <row r="113" spans="13:18" x14ac:dyDescent="0.25">
      <c r="M113" s="17" t="e">
        <f>M107/N109</f>
        <v>#DIV/0!</v>
      </c>
      <c r="N113" s="19" t="str">
        <f>IF(ISNUMBER(M113),IF(M113&gt;0,2*(1-NORMSDIST(M113)),2*NORMSDIST(M113)),"n/a")</f>
        <v>n/a</v>
      </c>
      <c r="O113" s="27" t="e">
        <f>O107/P109</f>
        <v>#DIV/0!</v>
      </c>
      <c r="P113" s="31" t="str">
        <f>IF(ISNUMBER(O113),IF(O113&gt;0,2*(1-NORMSDIST(O113)),2*NORMSDIST(O113)),"n/a")</f>
        <v>n/a</v>
      </c>
      <c r="Q113" s="27" t="e">
        <f>Q107/R109</f>
        <v>#DIV/0!</v>
      </c>
      <c r="R113" s="31" t="str">
        <f>IF(ISNUMBER(Q113),IF(Q113&gt;0,2*(1-NORMSDIST(Q113)),2*NORMSDIST(Q113)),"n/a")</f>
        <v>n/a</v>
      </c>
    </row>
  </sheetData>
  <mergeCells count="44">
    <mergeCell ref="M47:N47"/>
    <mergeCell ref="O47:P47"/>
    <mergeCell ref="W19:X19"/>
    <mergeCell ref="W33:X33"/>
    <mergeCell ref="B33:H33"/>
    <mergeCell ref="B47:D47"/>
    <mergeCell ref="B19:H19"/>
    <mergeCell ref="A2:G2"/>
    <mergeCell ref="U19:V19"/>
    <mergeCell ref="M19:N19"/>
    <mergeCell ref="O19:P19"/>
    <mergeCell ref="Q19:R19"/>
    <mergeCell ref="S19:T19"/>
    <mergeCell ref="B18:H18"/>
    <mergeCell ref="U61:V61"/>
    <mergeCell ref="B75:E75"/>
    <mergeCell ref="M75:N75"/>
    <mergeCell ref="O75:P75"/>
    <mergeCell ref="Q75:R75"/>
    <mergeCell ref="B61:G61"/>
    <mergeCell ref="M61:N61"/>
    <mergeCell ref="O61:P61"/>
    <mergeCell ref="Q61:R61"/>
    <mergeCell ref="S61:T61"/>
    <mergeCell ref="G67:G68"/>
    <mergeCell ref="M89:N89"/>
    <mergeCell ref="O89:P89"/>
    <mergeCell ref="Q89:R89"/>
    <mergeCell ref="B103:E103"/>
    <mergeCell ref="M103:N103"/>
    <mergeCell ref="O103:P103"/>
    <mergeCell ref="Q103:R103"/>
    <mergeCell ref="E80:E82"/>
    <mergeCell ref="E95:E96"/>
    <mergeCell ref="E109:E110"/>
    <mergeCell ref="A4:G5"/>
    <mergeCell ref="A10:G13"/>
    <mergeCell ref="B89:E89"/>
    <mergeCell ref="A14:G14"/>
    <mergeCell ref="M33:N33"/>
    <mergeCell ref="O33:P33"/>
    <mergeCell ref="Q33:R33"/>
    <mergeCell ref="S33:T33"/>
    <mergeCell ref="U33:V33"/>
  </mergeCells>
  <conditionalFormatting sqref="B27:F27">
    <cfRule type="cellIs" dxfId="41" priority="39" operator="equal">
      <formula>"Yes"</formula>
    </cfRule>
    <cfRule type="containsText" dxfId="40" priority="40" operator="containsText" text="No">
      <formula>NOT(ISERROR(SEARCH("No",B27)))</formula>
    </cfRule>
  </conditionalFormatting>
  <conditionalFormatting sqref="B83:D83">
    <cfRule type="cellIs" dxfId="39" priority="35" operator="equal">
      <formula>"No"</formula>
    </cfRule>
    <cfRule type="containsText" dxfId="38" priority="36" operator="containsText" text="Yes">
      <formula>NOT(ISERROR(SEARCH("Yes",B83)))</formula>
    </cfRule>
  </conditionalFormatting>
  <conditionalFormatting sqref="B69:F69">
    <cfRule type="cellIs" dxfId="37" priority="37" operator="equal">
      <formula>"No"</formula>
    </cfRule>
    <cfRule type="containsText" dxfId="36" priority="38" operator="containsText" text="Yes">
      <formula>NOT(ISERROR(SEARCH("Yes",B69)))</formula>
    </cfRule>
  </conditionalFormatting>
  <conditionalFormatting sqref="B111:D111">
    <cfRule type="cellIs" dxfId="35" priority="31" operator="equal">
      <formula>"No"</formula>
    </cfRule>
    <cfRule type="containsText" dxfId="34" priority="32" operator="containsText" text="Yes">
      <formula>NOT(ISERROR(SEARCH("Yes",B111)))</formula>
    </cfRule>
  </conditionalFormatting>
  <conditionalFormatting sqref="B97:D97">
    <cfRule type="cellIs" dxfId="33" priority="33" operator="equal">
      <formula>"No"</formula>
    </cfRule>
    <cfRule type="containsText" dxfId="32" priority="34" operator="containsText" text="Yes">
      <formula>NOT(ISERROR(SEARCH("Yes",B97)))</formula>
    </cfRule>
  </conditionalFormatting>
  <conditionalFormatting sqref="H27">
    <cfRule type="cellIs" dxfId="31" priority="27" operator="equal">
      <formula>"Yes"</formula>
    </cfRule>
    <cfRule type="containsText" dxfId="30" priority="28" operator="containsText" text="No">
      <formula>NOT(ISERROR(SEARCH("No",H27)))</formula>
    </cfRule>
  </conditionalFormatting>
  <conditionalFormatting sqref="G69">
    <cfRule type="cellIs" dxfId="29" priority="25" operator="equal">
      <formula>"No"</formula>
    </cfRule>
    <cfRule type="containsText" dxfId="28" priority="26" operator="containsText" text="Yes">
      <formula>NOT(ISERROR(SEARCH("Yes",G69)))</formula>
    </cfRule>
  </conditionalFormatting>
  <conditionalFormatting sqref="E83">
    <cfRule type="cellIs" dxfId="27" priority="23" operator="equal">
      <formula>"No"</formula>
    </cfRule>
    <cfRule type="containsText" dxfId="26" priority="24" operator="containsText" text="Yes">
      <formula>NOT(ISERROR(SEARCH("Yes",E83)))</formula>
    </cfRule>
  </conditionalFormatting>
  <conditionalFormatting sqref="E97">
    <cfRule type="cellIs" dxfId="25" priority="21" operator="equal">
      <formula>"No"</formula>
    </cfRule>
    <cfRule type="containsText" dxfId="24" priority="22" operator="containsText" text="Yes">
      <formula>NOT(ISERROR(SEARCH("Yes",E97)))</formula>
    </cfRule>
  </conditionalFormatting>
  <conditionalFormatting sqref="E111">
    <cfRule type="cellIs" dxfId="23" priority="19" operator="equal">
      <formula>"No"</formula>
    </cfRule>
    <cfRule type="containsText" dxfId="22" priority="20" operator="containsText" text="Yes">
      <formula>NOT(ISERROR(SEARCH("Yes",E111)))</formula>
    </cfRule>
  </conditionalFormatting>
  <conditionalFormatting sqref="I41">
    <cfRule type="cellIs" dxfId="21" priority="15" operator="equal">
      <formula>"No"</formula>
    </cfRule>
    <cfRule type="containsText" dxfId="20" priority="16" operator="containsText" text="Yes">
      <formula>NOT(ISERROR(SEARCH("Yes",I41)))</formula>
    </cfRule>
  </conditionalFormatting>
  <conditionalFormatting sqref="B41:F41">
    <cfRule type="cellIs" dxfId="19" priority="17" operator="equal">
      <formula>"No"</formula>
    </cfRule>
    <cfRule type="containsText" dxfId="18" priority="18" operator="containsText" text="Yes">
      <formula>NOT(ISERROR(SEARCH("Yes",B41)))</formula>
    </cfRule>
  </conditionalFormatting>
  <conditionalFormatting sqref="G27">
    <cfRule type="cellIs" dxfId="17" priority="13" operator="equal">
      <formula>"Yes"</formula>
    </cfRule>
    <cfRule type="containsText" dxfId="16" priority="14" operator="containsText" text="No">
      <formula>NOT(ISERROR(SEARCH("No",G27)))</formula>
    </cfRule>
  </conditionalFormatting>
  <conditionalFormatting sqref="G41">
    <cfRule type="cellIs" dxfId="15" priority="11" operator="equal">
      <formula>"No"</formula>
    </cfRule>
    <cfRule type="containsText" dxfId="14" priority="12" operator="containsText" text="Yes">
      <formula>NOT(ISERROR(SEARCH("Yes",G41)))</formula>
    </cfRule>
  </conditionalFormatting>
  <conditionalFormatting sqref="B56:C57 C55">
    <cfRule type="cellIs" dxfId="13" priority="9" operator="equal">
      <formula>"No"</formula>
    </cfRule>
    <cfRule type="containsText" dxfId="12" priority="10" operator="containsText" text="Yes">
      <formula>NOT(ISERROR(SEARCH("Yes",B55)))</formula>
    </cfRule>
  </conditionalFormatting>
  <conditionalFormatting sqref="B55">
    <cfRule type="cellIs" dxfId="11" priority="5" operator="equal">
      <formula>"No"</formula>
    </cfRule>
    <cfRule type="containsText" dxfId="10" priority="6" operator="containsText" text="Yes">
      <formula>NOT(ISERROR(SEARCH("Yes",B55)))</formula>
    </cfRule>
  </conditionalFormatting>
  <conditionalFormatting sqref="H41">
    <cfRule type="cellIs" dxfId="5" priority="3" operator="equal">
      <formula>"Yes"</formula>
    </cfRule>
    <cfRule type="containsText" dxfId="4" priority="4" operator="containsText" text="No">
      <formula>NOT(ISERROR(SEARCH("No",H41)))</formula>
    </cfRule>
  </conditionalFormatting>
  <conditionalFormatting sqref="D55">
    <cfRule type="cellIs" dxfId="1" priority="1" operator="equal">
      <formula>"Yes"</formula>
    </cfRule>
    <cfRule type="containsText" dxfId="0" priority="2" operator="containsText" text="No">
      <formula>NOT(ISERROR(SEARCH("No",D55)))</formula>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Description of Calculator</vt:lpstr>
      <vt:lpstr>Response Rate</vt:lpstr>
      <vt:lpstr>Representativeness</vt:lpstr>
      <vt:lpstr>'Description of Calculator'!Print_Area</vt:lpstr>
    </vt:vector>
  </TitlesOfParts>
  <Company>RTI International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Melissa Raspa</dc:creator>
  <cp:lastModifiedBy>Melissa Raspa</cp:lastModifiedBy>
  <dcterms:created xsi:type="dcterms:W3CDTF">2015-03-03T18:41:39Z</dcterms:created>
  <dcterms:modified xsi:type="dcterms:W3CDTF">2015-12-28T20:33:58Z</dcterms:modified>
</cp:coreProperties>
</file>